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iso\ISO 9001.2015\9001 2015 QMS DOCS\8.0 - Operation\8.2\Forms\"/>
    </mc:Choice>
  </mc:AlternateContent>
  <xr:revisionPtr revIDLastSave="0" documentId="8_{2F74D285-5CC3-4260-A5DB-33D85B0B53C9}" xr6:coauthVersionLast="47" xr6:coauthVersionMax="47" xr10:uidLastSave="{00000000-0000-0000-0000-000000000000}"/>
  <bookViews>
    <workbookView xWindow="-120" yWindow="-120" windowWidth="29040" windowHeight="15840" tabRatio="702" xr2:uid="{00000000-000D-0000-FFFF-FFFF00000000}"/>
  </bookViews>
  <sheets>
    <sheet name="Quote Worksheet" sheetId="1" r:id="rId1"/>
    <sheet name="Formula Sheet" sheetId="2" r:id="rId2"/>
    <sheet name="Sheet1" sheetId="13" r:id="rId3"/>
  </sheets>
  <definedNames>
    <definedName name="_xlnm._FilterDatabase" localSheetId="2" hidden="1">Sheet1!$A$1:$E$109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G17" i="1" s="1"/>
  <c r="C18" i="1"/>
  <c r="G18" i="1" s="1"/>
  <c r="C19" i="1"/>
  <c r="G19" i="1" s="1"/>
  <c r="AD6" i="1"/>
  <c r="AD7" i="1"/>
  <c r="AD8" i="1"/>
  <c r="AD9" i="1"/>
  <c r="AD10" i="1"/>
  <c r="AD5" i="1"/>
  <c r="C16" i="1"/>
  <c r="G16" i="1" s="1"/>
  <c r="P6" i="1"/>
  <c r="U6" i="1" s="1"/>
  <c r="Q6" i="1"/>
  <c r="R6" i="1"/>
  <c r="V6" i="1" s="1"/>
  <c r="S6" i="1"/>
  <c r="T6" i="1"/>
  <c r="W6" i="1"/>
  <c r="X6" i="1"/>
  <c r="P7" i="1"/>
  <c r="Q7" i="1" s="1"/>
  <c r="R7" i="1"/>
  <c r="V7" i="1" s="1"/>
  <c r="S7" i="1"/>
  <c r="T7" i="1"/>
  <c r="X7" i="1" s="1"/>
  <c r="U7" i="1"/>
  <c r="W7" i="1"/>
  <c r="P8" i="1"/>
  <c r="Q8" i="1" s="1"/>
  <c r="R8" i="1"/>
  <c r="V8" i="1" s="1"/>
  <c r="S8" i="1"/>
  <c r="T8" i="1"/>
  <c r="X8" i="1" s="1"/>
  <c r="W8" i="1"/>
  <c r="P9" i="1"/>
  <c r="Q9" i="1"/>
  <c r="R9" i="1"/>
  <c r="V9" i="1" s="1"/>
  <c r="S9" i="1"/>
  <c r="T9" i="1"/>
  <c r="U9" i="1"/>
  <c r="W9" i="1"/>
  <c r="X9" i="1"/>
  <c r="P10" i="1"/>
  <c r="Q10" i="1"/>
  <c r="R10" i="1"/>
  <c r="V10" i="1" s="1"/>
  <c r="S10" i="1"/>
  <c r="T10" i="1"/>
  <c r="X10" i="1" s="1"/>
  <c r="U10" i="1"/>
  <c r="W10" i="1"/>
  <c r="H19" i="1" l="1"/>
  <c r="I19" i="1"/>
  <c r="H18" i="1"/>
  <c r="I18" i="1"/>
  <c r="H17" i="1"/>
  <c r="I17" i="1"/>
  <c r="Z10" i="1"/>
  <c r="Y10" i="1"/>
  <c r="AB6" i="1"/>
  <c r="AC6" i="1"/>
  <c r="Z6" i="1"/>
  <c r="AA6" i="1"/>
  <c r="Z7" i="1"/>
  <c r="Y7" i="1"/>
  <c r="AA9" i="1"/>
  <c r="Z9" i="1"/>
  <c r="Y9" i="1"/>
  <c r="Y6" i="1"/>
  <c r="AB9" i="1"/>
  <c r="AA10" i="1"/>
  <c r="AB10" i="1"/>
  <c r="AC10" i="1"/>
  <c r="U8" i="1"/>
  <c r="AC7" i="1"/>
  <c r="AB7" i="1"/>
  <c r="AA7" i="1"/>
  <c r="AC9" i="1"/>
  <c r="I16" i="1"/>
  <c r="H16" i="1"/>
  <c r="Z8" i="1" l="1"/>
  <c r="AA8" i="1"/>
  <c r="AB8" i="1"/>
  <c r="AC8" i="1"/>
  <c r="Y8" i="1"/>
  <c r="R5" i="1"/>
  <c r="T5" i="1" l="1"/>
  <c r="X5" i="1" s="1"/>
  <c r="V5" i="1"/>
  <c r="W5" i="1"/>
  <c r="S5" i="1"/>
  <c r="P5" i="1"/>
  <c r="Q5" i="1" s="1"/>
  <c r="AA5" i="1" l="1"/>
  <c r="AC5" i="1"/>
  <c r="Z5" i="1"/>
  <c r="AB5" i="1"/>
  <c r="U5" i="1"/>
  <c r="Y5" i="1" l="1"/>
  <c r="E5" i="2"/>
  <c r="E6" i="2"/>
  <c r="E7" i="2"/>
  <c r="E8" i="2"/>
  <c r="E9" i="2"/>
  <c r="E4" i="2"/>
</calcChain>
</file>

<file path=xl/sharedStrings.xml><?xml version="1.0" encoding="utf-8"?>
<sst xmlns="http://schemas.openxmlformats.org/spreadsheetml/2006/main" count="485" uniqueCount="289">
  <si>
    <t>Mat'l Cost</t>
  </si>
  <si>
    <t>TON:</t>
  </si>
  <si>
    <t>Rate</t>
  </si>
  <si>
    <t>MACHINE</t>
  </si>
  <si>
    <t>LABOR</t>
  </si>
  <si>
    <t>PER HR:</t>
  </si>
  <si>
    <t>01 - PATTON</t>
  </si>
  <si>
    <t>01</t>
  </si>
  <si>
    <t>500T</t>
  </si>
  <si>
    <t>INJECTION</t>
  </si>
  <si>
    <t>01 ASSEMBLY</t>
  </si>
  <si>
    <t>01 RH/LH SMOOTHES ASSY BRONZE</t>
  </si>
  <si>
    <t>BRONZE</t>
  </si>
  <si>
    <t>ASSEMBLY</t>
  </si>
  <si>
    <t>02 - GOLIATH - R/C</t>
  </si>
  <si>
    <t>02</t>
  </si>
  <si>
    <t>720T</t>
  </si>
  <si>
    <t>02 ASSEMBLY</t>
  </si>
  <si>
    <t>02 SPIN CLEAN</t>
  </si>
  <si>
    <t>03 - DAVID -  R/C</t>
  </si>
  <si>
    <t>03</t>
  </si>
  <si>
    <t>15 - 720T REMCO</t>
  </si>
  <si>
    <t>03 ASSEMBLY</t>
  </si>
  <si>
    <t>03 GENERAL ASSY BRONZE</t>
  </si>
  <si>
    <t>04 - BUBBA -  R/C</t>
  </si>
  <si>
    <t>04</t>
  </si>
  <si>
    <t>04 ASSEMBLY</t>
  </si>
  <si>
    <t>04 HD GEAR ASSY BRONZE</t>
  </si>
  <si>
    <t>05 - SNOOPY</t>
  </si>
  <si>
    <t>05</t>
  </si>
  <si>
    <t>400T</t>
  </si>
  <si>
    <t>05 ASSEMBLY</t>
  </si>
  <si>
    <t>05 OWB LOCKS ASSY BRONZE</t>
  </si>
  <si>
    <t>06 - SASQUATCH -  R/C</t>
  </si>
  <si>
    <t>06</t>
  </si>
  <si>
    <t>06 ASSEMBLY</t>
  </si>
  <si>
    <t>06 EBONY LOCK ASSY BRONZE</t>
  </si>
  <si>
    <t>07 - TRUMP</t>
  </si>
  <si>
    <t>07</t>
  </si>
  <si>
    <t>07 ASSEMBLY</t>
  </si>
  <si>
    <t>07 BEARING AND OTHER ASSY BRONZE</t>
  </si>
  <si>
    <t>08 - DINO - R/C</t>
  </si>
  <si>
    <t>08</t>
  </si>
  <si>
    <t>05 - 154T</t>
  </si>
  <si>
    <t>08 ASSEMBLY</t>
  </si>
  <si>
    <t>08 ASSY BRONZE</t>
  </si>
  <si>
    <t>08- RICKY BOBBY</t>
  </si>
  <si>
    <t>09 -JEFF GORDON - C/R</t>
  </si>
  <si>
    <t>09</t>
  </si>
  <si>
    <t>110T</t>
  </si>
  <si>
    <t>09 FIRESTONE ASSY</t>
  </si>
  <si>
    <t>COIL ASSY GOLD</t>
  </si>
  <si>
    <t>GOLD</t>
  </si>
  <si>
    <t>10 - HUMPTY DUMPTY</t>
  </si>
  <si>
    <t>10</t>
  </si>
  <si>
    <t>10 SPIN CLEAN</t>
  </si>
  <si>
    <t>10 ASSY BRONZE</t>
  </si>
  <si>
    <t>11 - AQUAMAN</t>
  </si>
  <si>
    <t>11</t>
  </si>
  <si>
    <t>60T</t>
  </si>
  <si>
    <t>11 - SHELDON</t>
  </si>
  <si>
    <t>80T</t>
  </si>
  <si>
    <t>11 -GREEN LANTERN  -  C</t>
  </si>
  <si>
    <t>08 - 300T</t>
  </si>
  <si>
    <t>11 ASSEMBLY</t>
  </si>
  <si>
    <t>no longer used</t>
  </si>
  <si>
    <t>12- AMERICA</t>
  </si>
  <si>
    <t>12</t>
  </si>
  <si>
    <t>13 - DISCO -  R/C</t>
  </si>
  <si>
    <t>13</t>
  </si>
  <si>
    <t>09 - 400T</t>
  </si>
  <si>
    <t>13 - OLAF</t>
  </si>
  <si>
    <t>14 - ROADRUNNER</t>
  </si>
  <si>
    <t>14</t>
  </si>
  <si>
    <t>15 - VENUS - C/R</t>
  </si>
  <si>
    <t>15</t>
  </si>
  <si>
    <t>16 - RUSTY</t>
  </si>
  <si>
    <t>16</t>
  </si>
  <si>
    <t>17 - WILLY WONKA</t>
  </si>
  <si>
    <t>17</t>
  </si>
  <si>
    <t>18 - DR JEKYLL</t>
  </si>
  <si>
    <t>18</t>
  </si>
  <si>
    <t>18 - PEE WEE</t>
  </si>
  <si>
    <t>19 - 10T</t>
  </si>
  <si>
    <t>19 - MR HYDE</t>
  </si>
  <si>
    <t>19</t>
  </si>
  <si>
    <t>20 - TWEET  -  C/SP</t>
  </si>
  <si>
    <t>20</t>
  </si>
  <si>
    <t>03 - 89T</t>
  </si>
  <si>
    <t>20- BARBARA -  R/C</t>
  </si>
  <si>
    <t>200T</t>
  </si>
  <si>
    <t>21 - PERRY</t>
  </si>
  <si>
    <t>21</t>
  </si>
  <si>
    <t>14 - 70 T</t>
  </si>
  <si>
    <t>21 - ROCKY</t>
  </si>
  <si>
    <t>21 -MORDECAI</t>
  </si>
  <si>
    <t>22-DOC HOLIDAY</t>
  </si>
  <si>
    <t>22</t>
  </si>
  <si>
    <t>23 -COSMO -  R/C</t>
  </si>
  <si>
    <t>23</t>
  </si>
  <si>
    <t>24 -STEWART  - R/C</t>
  </si>
  <si>
    <t>24</t>
  </si>
  <si>
    <t>300T</t>
  </si>
  <si>
    <t>25 - RIGBY - W/SP</t>
  </si>
  <si>
    <t>25</t>
  </si>
  <si>
    <t>40T</t>
  </si>
  <si>
    <t>25 - UNCLE GRANDPA - R/C</t>
  </si>
  <si>
    <t>140T</t>
  </si>
  <si>
    <t>26 - SUNSHINE</t>
  </si>
  <si>
    <t>26</t>
  </si>
  <si>
    <t>27 A-TWO SHOT</t>
  </si>
  <si>
    <t>27 A</t>
  </si>
  <si>
    <t>200T2SHOT</t>
  </si>
  <si>
    <t>27 B -TWO SHOT</t>
  </si>
  <si>
    <t>27 B</t>
  </si>
  <si>
    <t>28 -SMALL FRY</t>
  </si>
  <si>
    <t>28</t>
  </si>
  <si>
    <t>15 TON</t>
  </si>
  <si>
    <t>29- CLARENCE</t>
  </si>
  <si>
    <t>29</t>
  </si>
  <si>
    <t>AAA MOLD</t>
  </si>
  <si>
    <t>AA MOLD</t>
  </si>
  <si>
    <t>0000001002</t>
  </si>
  <si>
    <t>OUTSOURCE</t>
  </si>
  <si>
    <t>ACROSS</t>
  </si>
  <si>
    <t>0000001004</t>
  </si>
  <si>
    <t>AIR FLOW ASSY</t>
  </si>
  <si>
    <t>x AIR FLOW ASSY</t>
  </si>
  <si>
    <t>AMITY</t>
  </si>
  <si>
    <t>0000001886</t>
  </si>
  <si>
    <t>ANDY MOLD</t>
  </si>
  <si>
    <t>0000001563</t>
  </si>
  <si>
    <t>ASSY DIAMOND</t>
  </si>
  <si>
    <t>DIAMOND</t>
  </si>
  <si>
    <t>ASSY PLATINUM</t>
  </si>
  <si>
    <t>PLATINUM</t>
  </si>
  <si>
    <t>ATTIC DEK</t>
  </si>
  <si>
    <t>y ATTIC DEK</t>
  </si>
  <si>
    <t>AWESOME PLASTIC</t>
  </si>
  <si>
    <t>AWESOME</t>
  </si>
  <si>
    <t>0000001864</t>
  </si>
  <si>
    <t>BURCO</t>
  </si>
  <si>
    <t>0000001041</t>
  </si>
  <si>
    <t>CARLENA SHEWMAKER</t>
  </si>
  <si>
    <t>CARLENA -BRUSHES</t>
  </si>
  <si>
    <t>0000002192</t>
  </si>
  <si>
    <t>CO-TRONICS</t>
  </si>
  <si>
    <t>0000001648</t>
  </si>
  <si>
    <t>CROSSROADS</t>
  </si>
  <si>
    <t>0000001070</t>
  </si>
  <si>
    <t>DSE</t>
  </si>
  <si>
    <t/>
  </si>
  <si>
    <t>0000001068</t>
  </si>
  <si>
    <t>ERIEZ POLYMAG</t>
  </si>
  <si>
    <t>0000001090</t>
  </si>
  <si>
    <t>EXIBIT A PLASTICS</t>
  </si>
  <si>
    <t>EXIBIT A outsource</t>
  </si>
  <si>
    <t>0000002292</t>
  </si>
  <si>
    <t>EXTRUDER</t>
  </si>
  <si>
    <t>REPRO</t>
  </si>
  <si>
    <t>EXTRUDER 1</t>
  </si>
  <si>
    <t>Repelletizer</t>
  </si>
  <si>
    <t>EXTRUSION</t>
  </si>
  <si>
    <t>FABRICATING PLUS</t>
  </si>
  <si>
    <t>0000001499</t>
  </si>
  <si>
    <t>FIRESTONE</t>
  </si>
  <si>
    <t>40</t>
  </si>
  <si>
    <t>TEST</t>
  </si>
  <si>
    <t>FIRESTONE WT</t>
  </si>
  <si>
    <t>ASSY SILVER</t>
  </si>
  <si>
    <t>SILVER</t>
  </si>
  <si>
    <t>FS COILS</t>
  </si>
  <si>
    <t>GUECH CHHENG</t>
  </si>
  <si>
    <t>GUECH - 31.025s</t>
  </si>
  <si>
    <t>0000002033</t>
  </si>
  <si>
    <t>HONGFU</t>
  </si>
  <si>
    <t>0000001129</t>
  </si>
  <si>
    <t>INNOVATIVE CREATIONS</t>
  </si>
  <si>
    <t>0000002155</t>
  </si>
  <si>
    <t>JANUS</t>
  </si>
  <si>
    <t>0000001500</t>
  </si>
  <si>
    <t>JESSICA NORMAN</t>
  </si>
  <si>
    <t>JESSICA - 13.25s.60</t>
  </si>
  <si>
    <t>0000002193</t>
  </si>
  <si>
    <t>JOHNNY JOLTER</t>
  </si>
  <si>
    <t>ASSY BRONZE</t>
  </si>
  <si>
    <t>JOY SEXTON</t>
  </si>
  <si>
    <t>JOY - LOCK ASSY</t>
  </si>
  <si>
    <t>0000002053</t>
  </si>
  <si>
    <t>KEYCAM</t>
  </si>
  <si>
    <t>KO SMITH</t>
  </si>
  <si>
    <t>0000001957</t>
  </si>
  <si>
    <t>MATERIAL MIX</t>
  </si>
  <si>
    <t>MIX</t>
  </si>
  <si>
    <t>BLENDS</t>
  </si>
  <si>
    <t>METRO TOOL ROOM</t>
  </si>
  <si>
    <t>0000001811</t>
  </si>
  <si>
    <t>MODLES LLC</t>
  </si>
  <si>
    <t>0000001816</t>
  </si>
  <si>
    <t>MOONLIGHT MOLD</t>
  </si>
  <si>
    <t>0000001184</t>
  </si>
  <si>
    <t>MOUTH PIECE</t>
  </si>
  <si>
    <t>NORTH BLD PACKING</t>
  </si>
  <si>
    <t>OLD - HULK</t>
  </si>
  <si>
    <t>OLD</t>
  </si>
  <si>
    <t>ORLANDO</t>
  </si>
  <si>
    <t>ORLANDO ASSY</t>
  </si>
  <si>
    <t>0000002198</t>
  </si>
  <si>
    <t>PAT</t>
  </si>
  <si>
    <t>PLASTIC ASSEMBLY TECH</t>
  </si>
  <si>
    <t>0000001302</t>
  </si>
  <si>
    <t>PROGRESSIVE</t>
  </si>
  <si>
    <t>0000001387</t>
  </si>
  <si>
    <t>RADON</t>
  </si>
  <si>
    <t>RAPID CUT</t>
  </si>
  <si>
    <t>0000001851</t>
  </si>
  <si>
    <t>REWORK</t>
  </si>
  <si>
    <t>SCREEN TECH</t>
  </si>
  <si>
    <t>1000</t>
  </si>
  <si>
    <t>SHENZHEN JASON TECH</t>
  </si>
  <si>
    <t>0000002162</t>
  </si>
  <si>
    <t>SKY-WING</t>
  </si>
  <si>
    <t>0000001398</t>
  </si>
  <si>
    <t>TABITHA DILLON</t>
  </si>
  <si>
    <t>TABITHA - BRUSHES</t>
  </si>
  <si>
    <t>0000001856</t>
  </si>
  <si>
    <t>TASSIE CAINE</t>
  </si>
  <si>
    <t>TASSIE - BRUSHES</t>
  </si>
  <si>
    <t>0000002191</t>
  </si>
  <si>
    <t>TESLA</t>
  </si>
  <si>
    <t>ASSY GOLD</t>
  </si>
  <si>
    <t>TOMKEN</t>
  </si>
  <si>
    <t>0000002314</t>
  </si>
  <si>
    <t>TWO WING TECH</t>
  </si>
  <si>
    <t>0000002174</t>
  </si>
  <si>
    <t>TWO-WING TECH</t>
  </si>
  <si>
    <t>UFP</t>
  </si>
  <si>
    <t>0000001486</t>
  </si>
  <si>
    <t>WF MORRIS</t>
  </si>
  <si>
    <t>outsource assembly</t>
  </si>
  <si>
    <t>0000002301</t>
  </si>
  <si>
    <t>Y:\IQWin32\Reports\Workcntr.rpt</t>
  </si>
  <si>
    <t>P/N</t>
  </si>
  <si>
    <t>Qty</t>
  </si>
  <si>
    <t>Mat'l $</t>
  </si>
  <si>
    <t>Part Vol (in3)</t>
  </si>
  <si>
    <t>Runner Wt (lbs)</t>
  </si>
  <si>
    <t>Part Wt (lbs)</t>
  </si>
  <si>
    <t># of Cav</t>
  </si>
  <si>
    <t>Labor</t>
  </si>
  <si>
    <t>Cycle</t>
  </si>
  <si>
    <t>Mach Size</t>
  </si>
  <si>
    <t>Setup $</t>
  </si>
  <si>
    <t>Pack $</t>
  </si>
  <si>
    <t>Molding Cost</t>
  </si>
  <si>
    <t>Setup Cost</t>
  </si>
  <si>
    <t>Cost per Piece</t>
  </si>
  <si>
    <t>Mat'l Density</t>
  </si>
  <si>
    <t>Part Wt (gr)</t>
  </si>
  <si>
    <t>Mach Rate</t>
  </si>
  <si>
    <t>Scrap %</t>
  </si>
  <si>
    <t>Pc/Hr</t>
  </si>
  <si>
    <t>Labor Rate</t>
  </si>
  <si>
    <t>Total Cost</t>
  </si>
  <si>
    <r>
      <t xml:space="preserve">Quoted Price </t>
    </r>
    <r>
      <rPr>
        <sz val="8"/>
        <color theme="0"/>
        <rFont val="Calibri"/>
        <family val="2"/>
        <scheme val="minor"/>
      </rPr>
      <t>(with margin)</t>
    </r>
  </si>
  <si>
    <t>Purchased</t>
  </si>
  <si>
    <t xml:space="preserve">labor rate:  </t>
  </si>
  <si>
    <t>Labor Markup:</t>
  </si>
  <si>
    <t xml:space="preserve">Material Markup:  </t>
  </si>
  <si>
    <t>Packaging Markup:</t>
  </si>
  <si>
    <t>Purchased Item Markup:</t>
  </si>
  <si>
    <t>Target Machine Margin</t>
  </si>
  <si>
    <t>Tooling</t>
  </si>
  <si>
    <t>China Quote</t>
  </si>
  <si>
    <t>25% tariff</t>
  </si>
  <si>
    <t>ocean</t>
  </si>
  <si>
    <t>air</t>
  </si>
  <si>
    <t>design</t>
  </si>
  <si>
    <t>total cost</t>
  </si>
  <si>
    <t>30% GM</t>
  </si>
  <si>
    <t>50% GM</t>
  </si>
  <si>
    <t>previous rates to 6-12-23</t>
  </si>
  <si>
    <t>Revision History:</t>
  </si>
  <si>
    <t>updated rates on 6-12-23</t>
  </si>
  <si>
    <t>IQMS GM%</t>
  </si>
  <si>
    <t>Policy</t>
  </si>
  <si>
    <t>QEP</t>
  </si>
  <si>
    <t>Form</t>
  </si>
  <si>
    <t>F80.7107.1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</si>
</sst>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0"/>
    <numFmt numFmtId="166" formatCode="&quot;$&quot;#,##0.00"/>
    <numFmt numFmtId="167" formatCode="0.0"/>
    <numFmt numFmtId="168" formatCode="0.0000"/>
    <numFmt numFmtId="169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/>
    <xf numFmtId="0" fontId="3" fillId="0" borderId="0" xfId="2" applyAlignment="1">
      <alignment vertical="top"/>
    </xf>
    <xf numFmtId="0" fontId="3" fillId="0" borderId="0" xfId="2"/>
    <xf numFmtId="169" fontId="0" fillId="0" borderId="0" xfId="3" applyNumberFormat="1" applyFont="1" applyAlignment="1">
      <alignment horizontal="center" vertical="top"/>
    </xf>
    <xf numFmtId="4" fontId="3" fillId="0" borderId="0" xfId="2" applyNumberFormat="1" applyAlignment="1">
      <alignment vertical="top"/>
    </xf>
    <xf numFmtId="169" fontId="0" fillId="0" borderId="0" xfId="3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167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4" borderId="4" xfId="0" applyNumberFormat="1" applyFill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8" fontId="0" fillId="4" borderId="12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5" xfId="0" applyFill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165" fontId="0" fillId="4" borderId="17" xfId="0" applyNumberFormat="1" applyFill="1" applyBorder="1" applyAlignment="1">
      <alignment horizontal="center"/>
    </xf>
    <xf numFmtId="165" fontId="0" fillId="4" borderId="6" xfId="0" applyNumberFormat="1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166" fontId="0" fillId="4" borderId="4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1" fontId="0" fillId="0" borderId="1" xfId="0" applyNumberFormat="1" applyBorder="1" applyAlignment="1">
      <alignment horizontal="center"/>
    </xf>
    <xf numFmtId="165" fontId="0" fillId="4" borderId="19" xfId="0" applyNumberFormat="1" applyFill="1" applyBorder="1" applyAlignment="1">
      <alignment horizontal="center"/>
    </xf>
    <xf numFmtId="0" fontId="2" fillId="6" borderId="16" xfId="0" applyFont="1" applyFill="1" applyBorder="1" applyAlignment="1">
      <alignment horizontal="center" vertical="center" wrapText="1"/>
    </xf>
    <xf numFmtId="9" fontId="2" fillId="5" borderId="7" xfId="1" applyFont="1" applyFill="1" applyBorder="1" applyAlignment="1">
      <alignment horizontal="center"/>
    </xf>
    <xf numFmtId="9" fontId="2" fillId="5" borderId="8" xfId="1" applyFont="1" applyFill="1" applyBorder="1" applyAlignment="1">
      <alignment horizontal="center"/>
    </xf>
    <xf numFmtId="9" fontId="2" fillId="5" borderId="9" xfId="1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9" fontId="0" fillId="0" borderId="24" xfId="1" applyFont="1" applyBorder="1" applyAlignment="1">
      <alignment horizontal="center"/>
    </xf>
    <xf numFmtId="6" fontId="0" fillId="0" borderId="24" xfId="0" applyNumberFormat="1" applyBorder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9" fillId="3" borderId="27" xfId="0" applyFont="1" applyFill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">
    <cellStyle name="Currency 2" xfId="3" xr:uid="{992513D8-1CC7-483E-A7B8-8C9D84EB6CBF}"/>
    <cellStyle name="Normal" xfId="0" builtinId="0"/>
    <cellStyle name="Normal 2" xfId="2" xr:uid="{26EE2DC7-ADF3-4E1A-A7CD-FD51ADF8541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1</xdr:row>
      <xdr:rowOff>0</xdr:rowOff>
    </xdr:from>
    <xdr:to>
      <xdr:col>14</xdr:col>
      <xdr:colOff>580384</xdr:colOff>
      <xdr:row>36</xdr:row>
      <xdr:rowOff>151548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DA60DF-189C-98A7-BF3B-85D047A0A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0975" y="190500"/>
          <a:ext cx="5123809" cy="6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5"/>
  <sheetViews>
    <sheetView tabSelected="1" zoomScaleNormal="100" workbookViewId="0">
      <selection activeCell="D6" sqref="D6"/>
    </sheetView>
  </sheetViews>
  <sheetFormatPr defaultRowHeight="15" x14ac:dyDescent="0.25"/>
  <cols>
    <col min="1" max="3" width="9.140625" style="1"/>
    <col min="4" max="4" width="9.5703125" style="1" customWidth="1"/>
    <col min="5" max="5" width="8.140625" style="1" customWidth="1"/>
    <col min="6" max="6" width="10.85546875" style="1" customWidth="1"/>
    <col min="7" max="7" width="8.5703125" style="1" customWidth="1"/>
    <col min="8" max="9" width="7.5703125" style="1" customWidth="1"/>
    <col min="10" max="11" width="9.140625" style="1"/>
    <col min="12" max="12" width="7" style="1" customWidth="1"/>
    <col min="13" max="14" width="8.28515625" style="1" customWidth="1"/>
    <col min="15" max="15" width="0.85546875" style="1" customWidth="1"/>
    <col min="16" max="16" width="9.42578125" style="1" customWidth="1"/>
    <col min="17" max="17" width="8.140625" style="1" customWidth="1"/>
    <col min="18" max="18" width="7.5703125" style="1" customWidth="1"/>
    <col min="19" max="19" width="6.28515625" style="1" customWidth="1"/>
    <col min="20" max="20" width="7.85546875" style="1" customWidth="1"/>
    <col min="21" max="21" width="8.5703125" style="1" customWidth="1"/>
    <col min="22" max="22" width="15.85546875" style="1" customWidth="1"/>
    <col min="23" max="28" width="8.5703125" style="1" customWidth="1"/>
    <col min="29" max="16384" width="9.140625" style="1"/>
  </cols>
  <sheetData>
    <row r="1" spans="1:30" ht="15.75" thickBot="1" x14ac:dyDescent="0.3">
      <c r="S1" s="41" t="s">
        <v>266</v>
      </c>
      <c r="T1" s="51">
        <v>24</v>
      </c>
    </row>
    <row r="2" spans="1:30" ht="15.75" thickBot="1" x14ac:dyDescent="0.3">
      <c r="M2" s="41" t="s">
        <v>269</v>
      </c>
      <c r="N2" s="50">
        <v>0.15</v>
      </c>
      <c r="S2" s="41" t="s">
        <v>267</v>
      </c>
      <c r="T2" s="50">
        <v>0.15</v>
      </c>
      <c r="Z2" s="67" t="s">
        <v>271</v>
      </c>
      <c r="AA2" s="67"/>
      <c r="AB2" s="67"/>
      <c r="AC2" s="67"/>
    </row>
    <row r="3" spans="1:30" ht="15.75" thickBot="1" x14ac:dyDescent="0.3">
      <c r="A3" s="52"/>
      <c r="C3" s="10"/>
      <c r="M3" s="41" t="s">
        <v>270</v>
      </c>
      <c r="N3" s="50">
        <v>0.15</v>
      </c>
      <c r="S3" s="41" t="s">
        <v>268</v>
      </c>
      <c r="T3" s="50">
        <v>0.15</v>
      </c>
      <c r="U3" s="62" t="s">
        <v>256</v>
      </c>
      <c r="V3" s="62"/>
      <c r="W3" s="62"/>
      <c r="X3" s="63"/>
      <c r="Y3" s="12"/>
      <c r="Z3" s="45">
        <v>0.2</v>
      </c>
      <c r="AA3" s="46">
        <v>0.3</v>
      </c>
      <c r="AB3" s="47">
        <v>0.35</v>
      </c>
      <c r="AC3" s="46">
        <v>0.4</v>
      </c>
    </row>
    <row r="4" spans="1:30" ht="37.5" customHeight="1" x14ac:dyDescent="0.25">
      <c r="A4" s="24" t="s">
        <v>242</v>
      </c>
      <c r="B4" s="25" t="s">
        <v>243</v>
      </c>
      <c r="C4" s="25" t="s">
        <v>244</v>
      </c>
      <c r="D4" s="25" t="s">
        <v>245</v>
      </c>
      <c r="E4" s="25" t="s">
        <v>257</v>
      </c>
      <c r="F4" s="25" t="s">
        <v>246</v>
      </c>
      <c r="G4" s="25" t="s">
        <v>248</v>
      </c>
      <c r="H4" s="25" t="s">
        <v>249</v>
      </c>
      <c r="I4" s="25" t="s">
        <v>250</v>
      </c>
      <c r="J4" s="25" t="s">
        <v>251</v>
      </c>
      <c r="K4" s="25" t="s">
        <v>252</v>
      </c>
      <c r="L4" s="25" t="s">
        <v>260</v>
      </c>
      <c r="M4" s="26" t="s">
        <v>253</v>
      </c>
      <c r="N4" s="48" t="s">
        <v>265</v>
      </c>
      <c r="O4" s="13"/>
      <c r="P4" s="24" t="s">
        <v>247</v>
      </c>
      <c r="Q4" s="25" t="s">
        <v>258</v>
      </c>
      <c r="R4" s="25" t="s">
        <v>259</v>
      </c>
      <c r="S4" s="25" t="s">
        <v>261</v>
      </c>
      <c r="T4" s="49" t="s">
        <v>262</v>
      </c>
      <c r="U4" s="24" t="s">
        <v>0</v>
      </c>
      <c r="V4" s="25" t="s">
        <v>254</v>
      </c>
      <c r="W4" s="25" t="s">
        <v>255</v>
      </c>
      <c r="X4" s="26" t="s">
        <v>249</v>
      </c>
      <c r="Y4" s="44" t="s">
        <v>263</v>
      </c>
      <c r="Z4" s="64" t="s">
        <v>264</v>
      </c>
      <c r="AA4" s="65"/>
      <c r="AB4" s="65"/>
      <c r="AC4" s="66"/>
      <c r="AD4" s="1" t="s">
        <v>284</v>
      </c>
    </row>
    <row r="5" spans="1:30" x14ac:dyDescent="0.25">
      <c r="A5" s="28"/>
      <c r="B5" s="17"/>
      <c r="C5" s="18"/>
      <c r="D5" s="17"/>
      <c r="E5" s="17"/>
      <c r="F5" s="17"/>
      <c r="G5" s="17"/>
      <c r="H5" s="17"/>
      <c r="I5" s="42"/>
      <c r="J5" s="17"/>
      <c r="K5" s="19"/>
      <c r="L5" s="20"/>
      <c r="M5" s="21"/>
      <c r="N5" s="32"/>
      <c r="O5" s="31"/>
      <c r="P5" s="27">
        <f>D5*E5*0.0361</f>
        <v>0</v>
      </c>
      <c r="Q5" s="14">
        <f>P5*454</f>
        <v>0</v>
      </c>
      <c r="R5" s="39" t="e">
        <f>LOOKUP(J5,'Formula Sheet'!$A$4:$A$14,'Formula Sheet'!$B$4:$B$14)</f>
        <v>#N/A</v>
      </c>
      <c r="S5" s="15" t="e">
        <f>((3600/I5)*G5)</f>
        <v>#DIV/0!</v>
      </c>
      <c r="T5" s="40">
        <f>H5*$T$1</f>
        <v>0</v>
      </c>
      <c r="U5" s="37" t="e">
        <f>((C5*P5)+(C5*(F5/G5)))/(1-L5)</f>
        <v>#DIV/0!</v>
      </c>
      <c r="V5" s="16" t="e">
        <f>((R5/((3600/I5)*G5)/(1-L5)))</f>
        <v>#N/A</v>
      </c>
      <c r="W5" s="16" t="e">
        <f>K5/B5</f>
        <v>#DIV/0!</v>
      </c>
      <c r="X5" s="22" t="e">
        <f>(T5/((3600/I5)*G5))/(1-L5)</f>
        <v>#DIV/0!</v>
      </c>
      <c r="Y5" s="43" t="e">
        <f>X5+W5+V5+U5+M5+N5</f>
        <v>#DIV/0!</v>
      </c>
      <c r="Z5" s="58" t="e">
        <f>($U5*(1+$T$3))+($V5/(1-$Z$3))+$W5+($X5*(1+$T$2))+($M5*(1+$N$2))+($N5*(1+$N$3))</f>
        <v>#DIV/0!</v>
      </c>
      <c r="AA5" s="58" t="e">
        <f>($U5*(1+$T$3))+($V5/(1-$AA$3))+$W5+($X5*(1+$T$2))+($M5*(1+$N$2))+($N5*(1+$N$3))</f>
        <v>#DIV/0!</v>
      </c>
      <c r="AB5" s="58" t="e">
        <f>($U5*(1+$T$3))+($V5/(1-$AB$3))+$W5+($X5*(1+$T$2))+($M5*(1+$N$2))+($N5*(1+$N$3))</f>
        <v>#DIV/0!</v>
      </c>
      <c r="AC5" s="58" t="e">
        <f>($U5*(1+$T$3))+($V5/(1-$AC$3))+$W5+($X5*(1+$T$2))+($M5*(1+$N$2))+($N5*(1+$N$3))</f>
        <v>#DIV/0!</v>
      </c>
      <c r="AD5" s="61" t="e">
        <f>1-(Y5/AC5)</f>
        <v>#DIV/0!</v>
      </c>
    </row>
    <row r="6" spans="1:30" x14ac:dyDescent="0.25">
      <c r="A6" s="28"/>
      <c r="B6" s="17"/>
      <c r="C6" s="18"/>
      <c r="D6" s="17"/>
      <c r="E6" s="17"/>
      <c r="F6" s="17"/>
      <c r="G6" s="17"/>
      <c r="H6" s="17"/>
      <c r="I6" s="17"/>
      <c r="J6" s="17"/>
      <c r="K6" s="19"/>
      <c r="L6" s="20"/>
      <c r="M6" s="21"/>
      <c r="N6" s="32"/>
      <c r="O6" s="31"/>
      <c r="P6" s="27">
        <f t="shared" ref="P6:P10" si="0">D6*E6*0.0361</f>
        <v>0</v>
      </c>
      <c r="Q6" s="14">
        <f t="shared" ref="Q6:Q10" si="1">P6*454</f>
        <v>0</v>
      </c>
      <c r="R6" s="39" t="e">
        <f>LOOKUP(J6,'Formula Sheet'!$A$4:$A$14,'Formula Sheet'!$B$4:$B$14)</f>
        <v>#N/A</v>
      </c>
      <c r="S6" s="15" t="e">
        <f t="shared" ref="S6:S10" si="2">((3600/I6)*G6)</f>
        <v>#DIV/0!</v>
      </c>
      <c r="T6" s="40">
        <f t="shared" ref="T6:T10" si="3">H6*$T$1</f>
        <v>0</v>
      </c>
      <c r="U6" s="37" t="e">
        <f t="shared" ref="U6:U10" si="4">((C6*P6)+(C6*(F6/G6)))/(1-L6)</f>
        <v>#DIV/0!</v>
      </c>
      <c r="V6" s="16" t="e">
        <f t="shared" ref="V6:V10" si="5">((R6/((3600/I6)*G6)/(1-L6)))</f>
        <v>#N/A</v>
      </c>
      <c r="W6" s="16" t="e">
        <f t="shared" ref="W6:W10" si="6">K6/B6</f>
        <v>#DIV/0!</v>
      </c>
      <c r="X6" s="22" t="e">
        <f t="shared" ref="X6:X10" si="7">(T6/((3600/I6)*G6))/(1-L6)</f>
        <v>#DIV/0!</v>
      </c>
      <c r="Y6" s="43" t="e">
        <f t="shared" ref="Y6:Y10" si="8">X6+W6+V6+U6+M6+N6</f>
        <v>#DIV/0!</v>
      </c>
      <c r="Z6" s="58" t="e">
        <f t="shared" ref="Z6:Z10" si="9">($U6*(1+$T$3))+($V6/(1-$Z$3))+$W6+($X6*(1+$T$2))+($M6*(1+$N$2))+($N6*(1+$N$3))</f>
        <v>#DIV/0!</v>
      </c>
      <c r="AA6" s="58" t="e">
        <f t="shared" ref="AA6:AA10" si="10">($U6*(1+$T$3))+($V6/(1-$AA$3))+$W6+($X6*(1+$T$2))+($M6*(1+$N$2))+($N6*(1+$N$3))</f>
        <v>#DIV/0!</v>
      </c>
      <c r="AB6" s="58" t="e">
        <f t="shared" ref="AB6:AB10" si="11">($U6*(1+$T$3))+($V6/(1-$AB$3))+$W6+($X6*(1+$T$2))+($M6*(1+$N$2))+($N6*(1+$N$3))</f>
        <v>#DIV/0!</v>
      </c>
      <c r="AC6" s="58" t="e">
        <f t="shared" ref="AC6:AC10" si="12">($U6*(1+$T$3))+($V6/(1-$AC$3))+$W6+($X6*(1+$T$2))+($M6*(1+$N$2))+($N6*(1+$N$3))</f>
        <v>#DIV/0!</v>
      </c>
      <c r="AD6" s="61" t="e">
        <f t="shared" ref="AD6:AD10" si="13">1-(Y6/AC6)</f>
        <v>#DIV/0!</v>
      </c>
    </row>
    <row r="7" spans="1:30" x14ac:dyDescent="0.25">
      <c r="A7" s="28"/>
      <c r="B7" s="17"/>
      <c r="C7" s="18"/>
      <c r="D7" s="17"/>
      <c r="E7" s="17"/>
      <c r="F7" s="17"/>
      <c r="G7" s="17"/>
      <c r="H7" s="17"/>
      <c r="I7" s="17"/>
      <c r="J7" s="17"/>
      <c r="K7" s="19"/>
      <c r="L7" s="20"/>
      <c r="M7" s="21"/>
      <c r="N7" s="32"/>
      <c r="O7" s="31"/>
      <c r="P7" s="27">
        <f t="shared" si="0"/>
        <v>0</v>
      </c>
      <c r="Q7" s="14">
        <f t="shared" si="1"/>
        <v>0</v>
      </c>
      <c r="R7" s="39" t="e">
        <f>LOOKUP(J7,'Formula Sheet'!$A$4:$A$14,'Formula Sheet'!$B$4:$B$14)</f>
        <v>#N/A</v>
      </c>
      <c r="S7" s="15" t="e">
        <f t="shared" si="2"/>
        <v>#DIV/0!</v>
      </c>
      <c r="T7" s="40">
        <f t="shared" si="3"/>
        <v>0</v>
      </c>
      <c r="U7" s="37" t="e">
        <f t="shared" si="4"/>
        <v>#DIV/0!</v>
      </c>
      <c r="V7" s="16" t="e">
        <f t="shared" si="5"/>
        <v>#N/A</v>
      </c>
      <c r="W7" s="16" t="e">
        <f t="shared" si="6"/>
        <v>#DIV/0!</v>
      </c>
      <c r="X7" s="22" t="e">
        <f t="shared" si="7"/>
        <v>#DIV/0!</v>
      </c>
      <c r="Y7" s="43" t="e">
        <f t="shared" si="8"/>
        <v>#DIV/0!</v>
      </c>
      <c r="Z7" s="58" t="e">
        <f t="shared" si="9"/>
        <v>#DIV/0!</v>
      </c>
      <c r="AA7" s="58" t="e">
        <f t="shared" si="10"/>
        <v>#DIV/0!</v>
      </c>
      <c r="AB7" s="58" t="e">
        <f t="shared" si="11"/>
        <v>#DIV/0!</v>
      </c>
      <c r="AC7" s="58" t="e">
        <f t="shared" si="12"/>
        <v>#DIV/0!</v>
      </c>
      <c r="AD7" s="61" t="e">
        <f t="shared" si="13"/>
        <v>#DIV/0!</v>
      </c>
    </row>
    <row r="8" spans="1:30" x14ac:dyDescent="0.25">
      <c r="A8" s="28"/>
      <c r="B8" s="17"/>
      <c r="C8" s="18"/>
      <c r="D8" s="17"/>
      <c r="E8" s="17"/>
      <c r="F8" s="17"/>
      <c r="G8" s="17"/>
      <c r="H8" s="17"/>
      <c r="I8" s="17"/>
      <c r="J8" s="17"/>
      <c r="K8" s="19"/>
      <c r="L8" s="20"/>
      <c r="M8" s="21"/>
      <c r="N8" s="32"/>
      <c r="O8" s="31"/>
      <c r="P8" s="27">
        <f t="shared" si="0"/>
        <v>0</v>
      </c>
      <c r="Q8" s="14">
        <f t="shared" si="1"/>
        <v>0</v>
      </c>
      <c r="R8" s="39" t="e">
        <f>LOOKUP(J8,'Formula Sheet'!$A$4:$A$14,'Formula Sheet'!$B$4:$B$14)</f>
        <v>#N/A</v>
      </c>
      <c r="S8" s="15" t="e">
        <f t="shared" si="2"/>
        <v>#DIV/0!</v>
      </c>
      <c r="T8" s="40">
        <f t="shared" si="3"/>
        <v>0</v>
      </c>
      <c r="U8" s="37" t="e">
        <f t="shared" si="4"/>
        <v>#DIV/0!</v>
      </c>
      <c r="V8" s="16" t="e">
        <f t="shared" si="5"/>
        <v>#N/A</v>
      </c>
      <c r="W8" s="16" t="e">
        <f t="shared" si="6"/>
        <v>#DIV/0!</v>
      </c>
      <c r="X8" s="22" t="e">
        <f t="shared" si="7"/>
        <v>#DIV/0!</v>
      </c>
      <c r="Y8" s="43" t="e">
        <f t="shared" si="8"/>
        <v>#DIV/0!</v>
      </c>
      <c r="Z8" s="58" t="e">
        <f t="shared" si="9"/>
        <v>#DIV/0!</v>
      </c>
      <c r="AA8" s="58" t="e">
        <f t="shared" si="10"/>
        <v>#DIV/0!</v>
      </c>
      <c r="AB8" s="58" t="e">
        <f t="shared" si="11"/>
        <v>#DIV/0!</v>
      </c>
      <c r="AC8" s="58" t="e">
        <f t="shared" si="12"/>
        <v>#DIV/0!</v>
      </c>
      <c r="AD8" s="61" t="e">
        <f t="shared" si="13"/>
        <v>#DIV/0!</v>
      </c>
    </row>
    <row r="9" spans="1:30" x14ac:dyDescent="0.25">
      <c r="A9" s="28"/>
      <c r="B9" s="17"/>
      <c r="C9" s="18"/>
      <c r="D9" s="17"/>
      <c r="E9" s="17"/>
      <c r="F9" s="17"/>
      <c r="G9" s="17"/>
      <c r="H9" s="17"/>
      <c r="I9" s="42"/>
      <c r="J9" s="17"/>
      <c r="K9" s="19"/>
      <c r="L9" s="20"/>
      <c r="M9" s="21"/>
      <c r="N9" s="32"/>
      <c r="O9" s="31"/>
      <c r="P9" s="27">
        <f t="shared" si="0"/>
        <v>0</v>
      </c>
      <c r="Q9" s="14">
        <f t="shared" si="1"/>
        <v>0</v>
      </c>
      <c r="R9" s="39" t="e">
        <f>LOOKUP(J9,'Formula Sheet'!$A$4:$A$14,'Formula Sheet'!$B$4:$B$14)</f>
        <v>#N/A</v>
      </c>
      <c r="S9" s="15" t="e">
        <f t="shared" si="2"/>
        <v>#DIV/0!</v>
      </c>
      <c r="T9" s="40">
        <f t="shared" si="3"/>
        <v>0</v>
      </c>
      <c r="U9" s="37" t="e">
        <f t="shared" si="4"/>
        <v>#DIV/0!</v>
      </c>
      <c r="V9" s="16" t="e">
        <f t="shared" si="5"/>
        <v>#N/A</v>
      </c>
      <c r="W9" s="16" t="e">
        <f t="shared" si="6"/>
        <v>#DIV/0!</v>
      </c>
      <c r="X9" s="22" t="e">
        <f t="shared" si="7"/>
        <v>#DIV/0!</v>
      </c>
      <c r="Y9" s="43" t="e">
        <f t="shared" si="8"/>
        <v>#DIV/0!</v>
      </c>
      <c r="Z9" s="58" t="e">
        <f t="shared" si="9"/>
        <v>#DIV/0!</v>
      </c>
      <c r="AA9" s="58" t="e">
        <f t="shared" si="10"/>
        <v>#DIV/0!</v>
      </c>
      <c r="AB9" s="58" t="e">
        <f t="shared" si="11"/>
        <v>#DIV/0!</v>
      </c>
      <c r="AC9" s="58" t="e">
        <f t="shared" si="12"/>
        <v>#DIV/0!</v>
      </c>
      <c r="AD9" s="61" t="e">
        <f t="shared" si="13"/>
        <v>#DIV/0!</v>
      </c>
    </row>
    <row r="10" spans="1:30" x14ac:dyDescent="0.25">
      <c r="A10" s="28"/>
      <c r="B10" s="17"/>
      <c r="C10" s="18"/>
      <c r="D10" s="17"/>
      <c r="E10" s="17"/>
      <c r="F10" s="17"/>
      <c r="G10" s="17"/>
      <c r="H10" s="17"/>
      <c r="I10" s="17"/>
      <c r="J10" s="17"/>
      <c r="K10" s="19"/>
      <c r="L10" s="20"/>
      <c r="M10" s="21"/>
      <c r="N10" s="32"/>
      <c r="O10" s="31"/>
      <c r="P10" s="27">
        <f t="shared" si="0"/>
        <v>0</v>
      </c>
      <c r="Q10" s="14">
        <f t="shared" si="1"/>
        <v>0</v>
      </c>
      <c r="R10" s="39" t="e">
        <f>LOOKUP(J10,'Formula Sheet'!$A$4:$A$14,'Formula Sheet'!$B$4:$B$14)</f>
        <v>#N/A</v>
      </c>
      <c r="S10" s="15" t="e">
        <f t="shared" si="2"/>
        <v>#DIV/0!</v>
      </c>
      <c r="T10" s="40">
        <f t="shared" si="3"/>
        <v>0</v>
      </c>
      <c r="U10" s="37" t="e">
        <f t="shared" si="4"/>
        <v>#DIV/0!</v>
      </c>
      <c r="V10" s="16" t="e">
        <f t="shared" si="5"/>
        <v>#N/A</v>
      </c>
      <c r="W10" s="16" t="e">
        <f t="shared" si="6"/>
        <v>#DIV/0!</v>
      </c>
      <c r="X10" s="22" t="e">
        <f t="shared" si="7"/>
        <v>#DIV/0!</v>
      </c>
      <c r="Y10" s="43" t="e">
        <f t="shared" si="8"/>
        <v>#DIV/0!</v>
      </c>
      <c r="Z10" s="58" t="e">
        <f t="shared" si="9"/>
        <v>#DIV/0!</v>
      </c>
      <c r="AA10" s="58" t="e">
        <f t="shared" si="10"/>
        <v>#DIV/0!</v>
      </c>
      <c r="AB10" s="58" t="e">
        <f t="shared" si="11"/>
        <v>#DIV/0!</v>
      </c>
      <c r="AC10" s="58" t="e">
        <f t="shared" si="12"/>
        <v>#DIV/0!</v>
      </c>
      <c r="AD10" s="61" t="e">
        <f t="shared" si="13"/>
        <v>#DIV/0!</v>
      </c>
    </row>
    <row r="11" spans="1:30" ht="15.75" thickBot="1" x14ac:dyDescent="0.3">
      <c r="A11" s="29"/>
      <c r="B11" s="30"/>
      <c r="C11" s="33"/>
      <c r="D11" s="30"/>
      <c r="E11" s="30"/>
      <c r="F11" s="30"/>
      <c r="G11" s="30"/>
      <c r="H11" s="30"/>
      <c r="I11" s="30"/>
      <c r="J11" s="30"/>
      <c r="K11" s="34"/>
      <c r="L11" s="35"/>
      <c r="M11" s="23"/>
      <c r="N11" s="36"/>
      <c r="O11" s="31"/>
      <c r="P11" s="27"/>
      <c r="Q11" s="14"/>
      <c r="R11" s="39"/>
      <c r="S11" s="15"/>
      <c r="T11" s="40"/>
      <c r="U11" s="37"/>
      <c r="V11" s="16"/>
      <c r="W11" s="16"/>
      <c r="X11" s="22"/>
      <c r="Y11" s="43"/>
      <c r="Z11" s="38"/>
      <c r="AA11" s="38"/>
      <c r="AB11" s="38"/>
      <c r="AC11" s="38"/>
    </row>
    <row r="12" spans="1:30" x14ac:dyDescent="0.25">
      <c r="C12" s="10"/>
      <c r="K12" s="2"/>
      <c r="L12" s="9"/>
      <c r="M12" s="10"/>
      <c r="N12" s="10"/>
      <c r="U12" s="11"/>
      <c r="V12" s="11"/>
      <c r="W12" s="11"/>
      <c r="X12" s="11"/>
      <c r="Y12" s="11"/>
      <c r="Z12" s="11"/>
      <c r="AA12" s="11"/>
      <c r="AB12" s="11"/>
    </row>
    <row r="13" spans="1:30" x14ac:dyDescent="0.25">
      <c r="C13" s="10"/>
      <c r="K13" s="2"/>
      <c r="L13" s="9"/>
      <c r="M13" s="10"/>
      <c r="N13" s="10"/>
      <c r="U13" s="11"/>
      <c r="V13" s="11"/>
      <c r="W13" s="11"/>
      <c r="X13" s="11"/>
      <c r="Y13" s="11"/>
      <c r="Z13" s="11"/>
      <c r="AA13" s="11"/>
      <c r="AB13" s="11"/>
    </row>
    <row r="14" spans="1:30" x14ac:dyDescent="0.25">
      <c r="B14" s="1" t="s">
        <v>272</v>
      </c>
      <c r="K14" s="2"/>
      <c r="L14" s="9"/>
      <c r="M14" s="10"/>
      <c r="N14" s="10"/>
      <c r="U14" s="11"/>
      <c r="V14" s="11"/>
      <c r="W14" s="11"/>
      <c r="X14" s="11"/>
      <c r="Y14" s="11"/>
      <c r="Z14" s="11"/>
      <c r="AA14" s="11"/>
      <c r="AB14" s="11"/>
    </row>
    <row r="15" spans="1:30" ht="24" x14ac:dyDescent="0.25">
      <c r="B15" s="54" t="s">
        <v>273</v>
      </c>
      <c r="C15" s="54" t="s">
        <v>274</v>
      </c>
      <c r="D15" s="54" t="s">
        <v>275</v>
      </c>
      <c r="E15" s="54" t="s">
        <v>276</v>
      </c>
      <c r="F15" s="54" t="s">
        <v>277</v>
      </c>
      <c r="G15" s="54" t="s">
        <v>278</v>
      </c>
      <c r="H15" s="54" t="s">
        <v>279</v>
      </c>
      <c r="I15" s="54" t="s">
        <v>280</v>
      </c>
      <c r="K15" s="2"/>
      <c r="L15" s="9"/>
      <c r="M15" s="10"/>
      <c r="N15" s="10"/>
      <c r="U15" s="11"/>
      <c r="V15" s="11"/>
      <c r="W15" s="11"/>
      <c r="X15" s="11"/>
      <c r="Y15" s="11"/>
      <c r="Z15" s="11"/>
      <c r="AA15" s="11"/>
      <c r="AB15" s="11"/>
    </row>
    <row r="16" spans="1:30" x14ac:dyDescent="0.25">
      <c r="B16" s="53"/>
      <c r="C16" s="53">
        <f>B16*0.25</f>
        <v>0</v>
      </c>
      <c r="D16" s="53"/>
      <c r="F16" s="53">
        <v>2000</v>
      </c>
      <c r="G16" s="57">
        <f>SUM(B16:F16)</f>
        <v>2000</v>
      </c>
      <c r="H16" s="55">
        <f>G16/0.7</f>
        <v>2857.1428571428573</v>
      </c>
      <c r="I16" s="56">
        <f>G16/0.5</f>
        <v>4000</v>
      </c>
      <c r="K16" s="2"/>
      <c r="L16" s="9"/>
      <c r="M16" s="10"/>
      <c r="N16" s="10"/>
      <c r="U16" s="11"/>
      <c r="V16" s="11"/>
      <c r="W16" s="11"/>
      <c r="X16" s="11"/>
      <c r="Y16" s="11"/>
      <c r="Z16" s="11"/>
      <c r="AA16" s="11"/>
      <c r="AB16" s="11"/>
    </row>
    <row r="17" spans="2:28" x14ac:dyDescent="0.25">
      <c r="C17" s="53">
        <f t="shared" ref="C17:C19" si="14">B17*0.25</f>
        <v>0</v>
      </c>
      <c r="D17" s="53"/>
      <c r="F17" s="53">
        <v>2001</v>
      </c>
      <c r="G17" s="57">
        <f t="shared" ref="G17:G19" si="15">SUM(B17:F17)</f>
        <v>2001</v>
      </c>
      <c r="H17" s="55">
        <f t="shared" ref="H17:H19" si="16">G17/0.7</f>
        <v>2858.5714285714289</v>
      </c>
      <c r="I17" s="56">
        <f t="shared" ref="I17:I19" si="17">G17/0.5</f>
        <v>4002</v>
      </c>
      <c r="K17" s="10"/>
      <c r="L17" s="9"/>
      <c r="M17" s="10"/>
      <c r="N17" s="10"/>
      <c r="U17" s="11"/>
      <c r="V17" s="11"/>
      <c r="W17" s="11"/>
      <c r="X17" s="11"/>
      <c r="Y17" s="11"/>
      <c r="Z17" s="11"/>
      <c r="AA17" s="11"/>
      <c r="AB17" s="11"/>
    </row>
    <row r="18" spans="2:28" x14ac:dyDescent="0.25">
      <c r="C18" s="53">
        <f t="shared" si="14"/>
        <v>0</v>
      </c>
      <c r="D18" s="53"/>
      <c r="F18" s="53">
        <v>2002</v>
      </c>
      <c r="G18" s="57">
        <f t="shared" si="15"/>
        <v>2002</v>
      </c>
      <c r="H18" s="55">
        <f t="shared" si="16"/>
        <v>2860</v>
      </c>
      <c r="I18" s="56">
        <f t="shared" si="17"/>
        <v>4004</v>
      </c>
      <c r="L18" s="9"/>
      <c r="M18" s="10"/>
      <c r="N18" s="10"/>
      <c r="U18" s="11"/>
      <c r="V18" s="11"/>
      <c r="W18" s="11"/>
      <c r="X18" s="11"/>
      <c r="Y18" s="11"/>
      <c r="Z18" s="11"/>
      <c r="AA18" s="11"/>
      <c r="AB18" s="11"/>
    </row>
    <row r="19" spans="2:28" x14ac:dyDescent="0.25">
      <c r="C19" s="53">
        <f t="shared" si="14"/>
        <v>0</v>
      </c>
      <c r="D19" s="53"/>
      <c r="F19" s="53">
        <v>2003</v>
      </c>
      <c r="G19" s="57">
        <f t="shared" si="15"/>
        <v>2003</v>
      </c>
      <c r="H19" s="55">
        <f t="shared" si="16"/>
        <v>2861.4285714285716</v>
      </c>
      <c r="I19" s="56">
        <f t="shared" si="17"/>
        <v>4006</v>
      </c>
      <c r="L19" s="9"/>
      <c r="M19" s="10"/>
      <c r="N19" s="10"/>
      <c r="U19" s="11"/>
      <c r="V19" s="11"/>
      <c r="W19" s="11"/>
      <c r="X19" s="11"/>
      <c r="Y19" s="11"/>
      <c r="Z19" s="11"/>
      <c r="AA19" s="11"/>
      <c r="AB19" s="11"/>
    </row>
    <row r="20" spans="2:28" x14ac:dyDescent="0.25">
      <c r="L20" s="9"/>
      <c r="N20" s="10"/>
    </row>
    <row r="21" spans="2:28" ht="15.75" thickBot="1" x14ac:dyDescent="0.3">
      <c r="L21" s="9"/>
      <c r="N21" s="10"/>
    </row>
    <row r="22" spans="2:28" x14ac:dyDescent="0.25">
      <c r="B22" s="69" t="s">
        <v>285</v>
      </c>
      <c r="C22" s="70" t="s">
        <v>286</v>
      </c>
      <c r="D22" s="70" t="s">
        <v>287</v>
      </c>
      <c r="E22" s="71"/>
      <c r="L22" s="9"/>
      <c r="N22" s="10"/>
    </row>
    <row r="23" spans="2:28" ht="15.75" thickBot="1" x14ac:dyDescent="0.3">
      <c r="B23" s="29">
        <v>8</v>
      </c>
      <c r="C23" s="30">
        <v>8.1999999999999993</v>
      </c>
      <c r="D23" s="30" t="s">
        <v>288</v>
      </c>
      <c r="E23" s="72"/>
      <c r="L23" s="9"/>
      <c r="N23" s="10"/>
    </row>
    <row r="24" spans="2:28" x14ac:dyDescent="0.25">
      <c r="L24" s="9"/>
      <c r="N24" s="10"/>
    </row>
    <row r="25" spans="2:28" x14ac:dyDescent="0.25">
      <c r="L25" s="9"/>
      <c r="N25" s="10"/>
    </row>
    <row r="26" spans="2:28" x14ac:dyDescent="0.25">
      <c r="L26" s="9"/>
      <c r="N26" s="10"/>
    </row>
    <row r="27" spans="2:28" x14ac:dyDescent="0.25">
      <c r="L27" s="9"/>
      <c r="N27" s="10"/>
    </row>
    <row r="28" spans="2:28" x14ac:dyDescent="0.25">
      <c r="L28" s="9"/>
      <c r="N28" s="10"/>
    </row>
    <row r="29" spans="2:28" x14ac:dyDescent="0.25">
      <c r="L29" s="9"/>
      <c r="N29" s="10"/>
    </row>
    <row r="30" spans="2:28" x14ac:dyDescent="0.25">
      <c r="L30" s="9"/>
      <c r="N30" s="10"/>
    </row>
    <row r="31" spans="2:28" x14ac:dyDescent="0.25">
      <c r="L31" s="9"/>
      <c r="N31" s="10"/>
    </row>
    <row r="32" spans="2:28" x14ac:dyDescent="0.25">
      <c r="L32" s="9"/>
    </row>
    <row r="33" spans="12:12" x14ac:dyDescent="0.25">
      <c r="L33" s="9"/>
    </row>
    <row r="34" spans="12:12" x14ac:dyDescent="0.25">
      <c r="L34" s="9"/>
    </row>
    <row r="35" spans="12:12" x14ac:dyDescent="0.25">
      <c r="L35" s="9"/>
    </row>
    <row r="36" spans="12:12" x14ac:dyDescent="0.25">
      <c r="L36" s="9"/>
    </row>
    <row r="37" spans="12:12" x14ac:dyDescent="0.25">
      <c r="L37" s="9"/>
    </row>
    <row r="38" spans="12:12" x14ac:dyDescent="0.25">
      <c r="L38" s="9"/>
    </row>
    <row r="39" spans="12:12" x14ac:dyDescent="0.25">
      <c r="L39" s="9"/>
    </row>
    <row r="40" spans="12:12" x14ac:dyDescent="0.25">
      <c r="L40" s="9"/>
    </row>
    <row r="41" spans="12:12" x14ac:dyDescent="0.25">
      <c r="L41" s="9"/>
    </row>
    <row r="42" spans="12:12" x14ac:dyDescent="0.25">
      <c r="L42" s="9"/>
    </row>
    <row r="43" spans="12:12" x14ac:dyDescent="0.25">
      <c r="L43" s="9"/>
    </row>
    <row r="44" spans="12:12" x14ac:dyDescent="0.25">
      <c r="L44" s="9"/>
    </row>
    <row r="45" spans="12:12" x14ac:dyDescent="0.25">
      <c r="L45" s="9"/>
    </row>
  </sheetData>
  <mergeCells count="3">
    <mergeCell ref="U3:X3"/>
    <mergeCell ref="Z4:AC4"/>
    <mergeCell ref="Z2:AC2"/>
  </mergeCells>
  <pageMargins left="0.7" right="0.7" top="0.75" bottom="0.75" header="0.3" footer="0.3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36"/>
  <sheetViews>
    <sheetView workbookViewId="0">
      <selection activeCell="F11" sqref="F11"/>
    </sheetView>
  </sheetViews>
  <sheetFormatPr defaultRowHeight="15" x14ac:dyDescent="0.25"/>
  <cols>
    <col min="2" max="2" width="9.140625" style="1"/>
  </cols>
  <sheetData>
    <row r="2" spans="1:5" x14ac:dyDescent="0.25">
      <c r="A2" s="68" t="s">
        <v>3</v>
      </c>
      <c r="B2" s="68"/>
      <c r="D2" s="68" t="s">
        <v>4</v>
      </c>
      <c r="E2" s="68"/>
    </row>
    <row r="3" spans="1:5" x14ac:dyDescent="0.25">
      <c r="A3" t="s">
        <v>1</v>
      </c>
      <c r="B3" s="1" t="s">
        <v>2</v>
      </c>
      <c r="D3" t="s">
        <v>5</v>
      </c>
      <c r="E3" s="3">
        <v>24</v>
      </c>
    </row>
    <row r="4" spans="1:5" x14ac:dyDescent="0.25">
      <c r="A4">
        <v>10</v>
      </c>
      <c r="B4" s="2">
        <v>30</v>
      </c>
      <c r="D4">
        <v>0.33</v>
      </c>
      <c r="E4">
        <f>D4*$E$3</f>
        <v>7.92</v>
      </c>
    </row>
    <row r="5" spans="1:5" x14ac:dyDescent="0.25">
      <c r="A5">
        <v>40</v>
      </c>
      <c r="B5" s="2">
        <v>30</v>
      </c>
      <c r="D5">
        <v>0.5</v>
      </c>
      <c r="E5">
        <f t="shared" ref="E5:E9" si="0">D5*$E$3</f>
        <v>12</v>
      </c>
    </row>
    <row r="6" spans="1:5" x14ac:dyDescent="0.25">
      <c r="A6">
        <v>60</v>
      </c>
      <c r="B6" s="2">
        <v>32</v>
      </c>
      <c r="D6">
        <v>1</v>
      </c>
      <c r="E6">
        <f t="shared" si="0"/>
        <v>24</v>
      </c>
    </row>
    <row r="7" spans="1:5" x14ac:dyDescent="0.25">
      <c r="A7">
        <v>80</v>
      </c>
      <c r="B7" s="2">
        <v>35</v>
      </c>
      <c r="D7">
        <v>1.33</v>
      </c>
      <c r="E7">
        <f t="shared" si="0"/>
        <v>31.92</v>
      </c>
    </row>
    <row r="8" spans="1:5" x14ac:dyDescent="0.25">
      <c r="A8">
        <v>110</v>
      </c>
      <c r="B8" s="2">
        <v>35</v>
      </c>
      <c r="D8">
        <v>1.5</v>
      </c>
      <c r="E8">
        <f t="shared" si="0"/>
        <v>36</v>
      </c>
    </row>
    <row r="9" spans="1:5" x14ac:dyDescent="0.25">
      <c r="A9">
        <v>200</v>
      </c>
      <c r="B9" s="2">
        <v>40</v>
      </c>
      <c r="D9">
        <v>2</v>
      </c>
      <c r="E9">
        <f t="shared" si="0"/>
        <v>48</v>
      </c>
    </row>
    <row r="10" spans="1:5" x14ac:dyDescent="0.25">
      <c r="A10">
        <v>300</v>
      </c>
      <c r="B10" s="2">
        <v>48</v>
      </c>
    </row>
    <row r="11" spans="1:5" x14ac:dyDescent="0.25">
      <c r="A11">
        <v>400</v>
      </c>
      <c r="B11" s="2">
        <v>50</v>
      </c>
    </row>
    <row r="12" spans="1:5" x14ac:dyDescent="0.25">
      <c r="A12">
        <v>500</v>
      </c>
      <c r="B12" s="2">
        <v>60</v>
      </c>
    </row>
    <row r="13" spans="1:5" x14ac:dyDescent="0.25">
      <c r="A13">
        <v>700</v>
      </c>
      <c r="B13" s="2">
        <v>65</v>
      </c>
    </row>
    <row r="14" spans="1:5" x14ac:dyDescent="0.25">
      <c r="A14">
        <v>900</v>
      </c>
      <c r="B14" s="1">
        <v>90</v>
      </c>
    </row>
    <row r="16" spans="1:5" x14ac:dyDescent="0.25">
      <c r="A16" s="59" t="s">
        <v>282</v>
      </c>
      <c r="B16" s="60"/>
    </row>
    <row r="17" spans="1:2" x14ac:dyDescent="0.25">
      <c r="A17" s="59" t="s">
        <v>283</v>
      </c>
      <c r="B17" s="60"/>
    </row>
    <row r="24" spans="1:2" x14ac:dyDescent="0.25">
      <c r="A24" t="s">
        <v>281</v>
      </c>
    </row>
    <row r="25" spans="1:2" x14ac:dyDescent="0.25">
      <c r="A25" t="s">
        <v>1</v>
      </c>
      <c r="B25" s="1" t="s">
        <v>2</v>
      </c>
    </row>
    <row r="26" spans="1:2" x14ac:dyDescent="0.25">
      <c r="A26">
        <v>10</v>
      </c>
      <c r="B26" s="1">
        <v>18</v>
      </c>
    </row>
    <row r="27" spans="1:2" x14ac:dyDescent="0.25">
      <c r="A27">
        <v>40</v>
      </c>
      <c r="B27" s="1">
        <v>18</v>
      </c>
    </row>
    <row r="28" spans="1:2" x14ac:dyDescent="0.25">
      <c r="A28">
        <v>60</v>
      </c>
      <c r="B28" s="1">
        <v>18</v>
      </c>
    </row>
    <row r="29" spans="1:2" x14ac:dyDescent="0.25">
      <c r="A29">
        <v>80</v>
      </c>
      <c r="B29" s="1">
        <v>20</v>
      </c>
    </row>
    <row r="30" spans="1:2" x14ac:dyDescent="0.25">
      <c r="A30">
        <v>110</v>
      </c>
      <c r="B30" s="1">
        <v>28</v>
      </c>
    </row>
    <row r="31" spans="1:2" x14ac:dyDescent="0.25">
      <c r="A31">
        <v>200</v>
      </c>
      <c r="B31" s="1">
        <v>40</v>
      </c>
    </row>
    <row r="32" spans="1:2" x14ac:dyDescent="0.25">
      <c r="A32">
        <v>300</v>
      </c>
      <c r="B32" s="1">
        <v>40</v>
      </c>
    </row>
    <row r="33" spans="1:2" x14ac:dyDescent="0.25">
      <c r="A33">
        <v>400</v>
      </c>
      <c r="B33" s="1">
        <v>45</v>
      </c>
    </row>
    <row r="34" spans="1:2" x14ac:dyDescent="0.25">
      <c r="A34">
        <v>500</v>
      </c>
      <c r="B34" s="1">
        <v>55</v>
      </c>
    </row>
    <row r="35" spans="1:2" x14ac:dyDescent="0.25">
      <c r="A35">
        <v>700</v>
      </c>
      <c r="B35" s="1">
        <v>60</v>
      </c>
    </row>
    <row r="36" spans="1:2" x14ac:dyDescent="0.25">
      <c r="A36">
        <v>900</v>
      </c>
      <c r="B36" s="1">
        <v>90</v>
      </c>
    </row>
  </sheetData>
  <mergeCells count="2">
    <mergeCell ref="A2:B2"/>
    <mergeCell ref="D2:E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90B20-293A-4549-990B-C86B90C3E09C}">
  <sheetPr filterMode="1">
    <outlinePr summaryBelow="0" summaryRight="0"/>
    <pageSetUpPr autoPageBreaks="0"/>
  </sheetPr>
  <dimension ref="A1:E109"/>
  <sheetViews>
    <sheetView workbookViewId="0">
      <selection activeCell="A19" sqref="A19"/>
    </sheetView>
  </sheetViews>
  <sheetFormatPr defaultColWidth="6.85546875" defaultRowHeight="12.75" customHeight="1" x14ac:dyDescent="0.2"/>
  <cols>
    <col min="1" max="1" width="29" style="5" bestFit="1" customWidth="1"/>
    <col min="2" max="2" width="10.5703125" style="5" customWidth="1"/>
    <col min="3" max="3" width="16.28515625" style="5" bestFit="1" customWidth="1"/>
    <col min="4" max="4" width="12.5703125" style="5" bestFit="1" customWidth="1"/>
    <col min="5" max="5" width="8.28515625" style="5" bestFit="1" customWidth="1"/>
    <col min="6" max="16384" width="6.85546875" style="5"/>
  </cols>
  <sheetData>
    <row r="1" spans="1:5" ht="12.75" customHeight="1" x14ac:dyDescent="0.2">
      <c r="A1" s="4"/>
      <c r="B1" s="4"/>
      <c r="C1" s="4"/>
      <c r="D1" s="4"/>
      <c r="E1" s="4"/>
    </row>
    <row r="2" spans="1:5" ht="12.75" customHeight="1" x14ac:dyDescent="0.2">
      <c r="A2" s="4" t="s">
        <v>6</v>
      </c>
      <c r="B2" s="4" t="s">
        <v>7</v>
      </c>
      <c r="C2" s="4" t="s">
        <v>8</v>
      </c>
      <c r="D2" s="4" t="s">
        <v>9</v>
      </c>
      <c r="E2" s="6">
        <v>55</v>
      </c>
    </row>
    <row r="3" spans="1:5" ht="12.75" hidden="1" customHeight="1" x14ac:dyDescent="0.2">
      <c r="A3" s="4" t="s">
        <v>10</v>
      </c>
      <c r="B3" s="4" t="s">
        <v>11</v>
      </c>
      <c r="C3" s="4" t="s">
        <v>12</v>
      </c>
      <c r="D3" s="4" t="s">
        <v>13</v>
      </c>
      <c r="E3" s="7">
        <v>10</v>
      </c>
    </row>
    <row r="4" spans="1:5" ht="12.75" customHeight="1" x14ac:dyDescent="0.2">
      <c r="A4" s="4" t="s">
        <v>14</v>
      </c>
      <c r="B4" s="4" t="s">
        <v>15</v>
      </c>
      <c r="C4" s="4" t="s">
        <v>16</v>
      </c>
      <c r="D4" s="4" t="s">
        <v>9</v>
      </c>
      <c r="E4" s="6">
        <v>60</v>
      </c>
    </row>
    <row r="5" spans="1:5" ht="12.75" hidden="1" customHeight="1" x14ac:dyDescent="0.2">
      <c r="A5" s="4" t="s">
        <v>17</v>
      </c>
      <c r="B5" s="4" t="s">
        <v>18</v>
      </c>
      <c r="C5" s="4" t="s">
        <v>12</v>
      </c>
      <c r="D5" s="4" t="s">
        <v>13</v>
      </c>
      <c r="E5" s="7">
        <v>10</v>
      </c>
    </row>
    <row r="6" spans="1:5" ht="12.75" customHeight="1" x14ac:dyDescent="0.2">
      <c r="A6" s="4" t="s">
        <v>19</v>
      </c>
      <c r="B6" s="4" t="s">
        <v>20</v>
      </c>
      <c r="C6" s="4" t="s">
        <v>21</v>
      </c>
      <c r="D6" s="4" t="s">
        <v>9</v>
      </c>
      <c r="E6" s="6">
        <v>60</v>
      </c>
    </row>
    <row r="7" spans="1:5" ht="12.75" hidden="1" customHeight="1" x14ac:dyDescent="0.2">
      <c r="A7" s="4" t="s">
        <v>22</v>
      </c>
      <c r="B7" s="4" t="s">
        <v>23</v>
      </c>
      <c r="C7" s="4" t="s">
        <v>12</v>
      </c>
      <c r="D7" s="4" t="s">
        <v>13</v>
      </c>
      <c r="E7" s="7">
        <v>10</v>
      </c>
    </row>
    <row r="8" spans="1:5" ht="12.75" customHeight="1" x14ac:dyDescent="0.2">
      <c r="A8" s="4" t="s">
        <v>24</v>
      </c>
      <c r="B8" s="4" t="s">
        <v>25</v>
      </c>
      <c r="C8" s="4" t="s">
        <v>8</v>
      </c>
      <c r="D8" s="4" t="s">
        <v>9</v>
      </c>
      <c r="E8" s="6">
        <v>55</v>
      </c>
    </row>
    <row r="9" spans="1:5" ht="12.75" hidden="1" customHeight="1" x14ac:dyDescent="0.2">
      <c r="A9" s="4" t="s">
        <v>26</v>
      </c>
      <c r="B9" s="4" t="s">
        <v>27</v>
      </c>
      <c r="C9" s="4" t="s">
        <v>12</v>
      </c>
      <c r="D9" s="4" t="s">
        <v>13</v>
      </c>
      <c r="E9" s="7">
        <v>10</v>
      </c>
    </row>
    <row r="10" spans="1:5" ht="12.75" customHeight="1" x14ac:dyDescent="0.2">
      <c r="A10" s="4" t="s">
        <v>28</v>
      </c>
      <c r="B10" s="4" t="s">
        <v>29</v>
      </c>
      <c r="C10" s="4" t="s">
        <v>30</v>
      </c>
      <c r="D10" s="4" t="s">
        <v>9</v>
      </c>
      <c r="E10" s="6">
        <v>45</v>
      </c>
    </row>
    <row r="11" spans="1:5" ht="12.75" hidden="1" customHeight="1" x14ac:dyDescent="0.2">
      <c r="A11" s="4" t="s">
        <v>31</v>
      </c>
      <c r="B11" s="4" t="s">
        <v>32</v>
      </c>
      <c r="C11" s="4" t="s">
        <v>12</v>
      </c>
      <c r="D11" s="4" t="s">
        <v>13</v>
      </c>
      <c r="E11" s="7">
        <v>10</v>
      </c>
    </row>
    <row r="12" spans="1:5" ht="12.75" customHeight="1" x14ac:dyDescent="0.2">
      <c r="A12" s="4" t="s">
        <v>33</v>
      </c>
      <c r="B12" s="4" t="s">
        <v>34</v>
      </c>
      <c r="C12" s="4" t="s">
        <v>30</v>
      </c>
      <c r="D12" s="4" t="s">
        <v>9</v>
      </c>
      <c r="E12" s="6">
        <v>45</v>
      </c>
    </row>
    <row r="13" spans="1:5" ht="12.75" hidden="1" customHeight="1" x14ac:dyDescent="0.2">
      <c r="A13" s="4" t="s">
        <v>35</v>
      </c>
      <c r="B13" s="4" t="s">
        <v>36</v>
      </c>
      <c r="C13" s="4" t="s">
        <v>12</v>
      </c>
      <c r="D13" s="4" t="s">
        <v>13</v>
      </c>
      <c r="E13" s="7">
        <v>10</v>
      </c>
    </row>
    <row r="14" spans="1:5" ht="12.75" customHeight="1" x14ac:dyDescent="0.2">
      <c r="A14" s="4" t="s">
        <v>37</v>
      </c>
      <c r="B14" s="4" t="s">
        <v>38</v>
      </c>
      <c r="C14" s="4" t="s">
        <v>30</v>
      </c>
      <c r="D14" s="4" t="s">
        <v>9</v>
      </c>
      <c r="E14" s="6">
        <v>45</v>
      </c>
    </row>
    <row r="15" spans="1:5" ht="12.75" hidden="1" customHeight="1" x14ac:dyDescent="0.2">
      <c r="A15" s="4" t="s">
        <v>39</v>
      </c>
      <c r="B15" s="4" t="s">
        <v>40</v>
      </c>
      <c r="C15" s="4" t="s">
        <v>12</v>
      </c>
      <c r="D15" s="4" t="s">
        <v>13</v>
      </c>
      <c r="E15" s="7">
        <v>10</v>
      </c>
    </row>
    <row r="16" spans="1:5" ht="12.75" customHeight="1" x14ac:dyDescent="0.2">
      <c r="A16" s="4" t="s">
        <v>41</v>
      </c>
      <c r="B16" s="4" t="s">
        <v>42</v>
      </c>
      <c r="C16" s="4" t="s">
        <v>43</v>
      </c>
      <c r="D16" s="4" t="s">
        <v>9</v>
      </c>
      <c r="E16" s="6">
        <v>28</v>
      </c>
    </row>
    <row r="17" spans="1:5" ht="12.75" hidden="1" customHeight="1" x14ac:dyDescent="0.2">
      <c r="A17" s="4" t="s">
        <v>44</v>
      </c>
      <c r="B17" s="4" t="s">
        <v>45</v>
      </c>
      <c r="C17" s="4" t="s">
        <v>12</v>
      </c>
      <c r="D17" s="4" t="s">
        <v>13</v>
      </c>
      <c r="E17" s="7">
        <v>10</v>
      </c>
    </row>
    <row r="18" spans="1:5" ht="12.75" customHeight="1" x14ac:dyDescent="0.2">
      <c r="A18" s="4" t="s">
        <v>46</v>
      </c>
      <c r="B18" s="4" t="s">
        <v>42</v>
      </c>
      <c r="C18" s="4" t="s">
        <v>8</v>
      </c>
      <c r="D18" s="4" t="s">
        <v>9</v>
      </c>
      <c r="E18" s="6">
        <v>55</v>
      </c>
    </row>
    <row r="19" spans="1:5" ht="12.75" customHeight="1" x14ac:dyDescent="0.2">
      <c r="A19" s="4" t="s">
        <v>47</v>
      </c>
      <c r="B19" s="4" t="s">
        <v>48</v>
      </c>
      <c r="C19" s="4" t="s">
        <v>49</v>
      </c>
      <c r="D19" s="4" t="s">
        <v>9</v>
      </c>
      <c r="E19" s="6">
        <v>28</v>
      </c>
    </row>
    <row r="20" spans="1:5" ht="12.75" hidden="1" customHeight="1" x14ac:dyDescent="0.2">
      <c r="A20" s="4" t="s">
        <v>50</v>
      </c>
      <c r="B20" s="4" t="s">
        <v>51</v>
      </c>
      <c r="C20" s="4" t="s">
        <v>52</v>
      </c>
      <c r="D20" s="4" t="s">
        <v>13</v>
      </c>
      <c r="E20" s="7">
        <v>20</v>
      </c>
    </row>
    <row r="21" spans="1:5" ht="12.75" customHeight="1" x14ac:dyDescent="0.2">
      <c r="A21" s="4" t="s">
        <v>53</v>
      </c>
      <c r="B21" s="4" t="s">
        <v>54</v>
      </c>
      <c r="C21" s="4" t="s">
        <v>49</v>
      </c>
      <c r="D21" s="4" t="s">
        <v>9</v>
      </c>
      <c r="E21" s="6">
        <v>28</v>
      </c>
    </row>
    <row r="22" spans="1:5" ht="12.75" hidden="1" customHeight="1" x14ac:dyDescent="0.2">
      <c r="A22" s="4" t="s">
        <v>55</v>
      </c>
      <c r="B22" s="4" t="s">
        <v>56</v>
      </c>
      <c r="C22" s="4" t="s">
        <v>12</v>
      </c>
      <c r="D22" s="4" t="s">
        <v>13</v>
      </c>
      <c r="E22" s="7">
        <v>10</v>
      </c>
    </row>
    <row r="23" spans="1:5" ht="12.75" customHeight="1" x14ac:dyDescent="0.2">
      <c r="A23" s="4" t="s">
        <v>57</v>
      </c>
      <c r="B23" s="4" t="s">
        <v>58</v>
      </c>
      <c r="C23" s="4" t="s">
        <v>59</v>
      </c>
      <c r="D23" s="4" t="s">
        <v>9</v>
      </c>
      <c r="E23" s="6">
        <v>18</v>
      </c>
    </row>
    <row r="24" spans="1:5" ht="12.75" customHeight="1" x14ac:dyDescent="0.2">
      <c r="A24" s="4" t="s">
        <v>60</v>
      </c>
      <c r="B24" s="4" t="s">
        <v>58</v>
      </c>
      <c r="C24" s="4" t="s">
        <v>61</v>
      </c>
      <c r="D24" s="4" t="s">
        <v>9</v>
      </c>
      <c r="E24" s="6">
        <v>20</v>
      </c>
    </row>
    <row r="25" spans="1:5" ht="12.75" customHeight="1" x14ac:dyDescent="0.2">
      <c r="A25" s="4" t="s">
        <v>62</v>
      </c>
      <c r="B25" s="4" t="s">
        <v>58</v>
      </c>
      <c r="C25" s="4" t="s">
        <v>63</v>
      </c>
      <c r="D25" s="4" t="s">
        <v>9</v>
      </c>
      <c r="E25" s="6">
        <v>40</v>
      </c>
    </row>
    <row r="26" spans="1:5" ht="12.75" hidden="1" customHeight="1" x14ac:dyDescent="0.2">
      <c r="A26" s="4" t="s">
        <v>64</v>
      </c>
      <c r="B26" s="4" t="s">
        <v>65</v>
      </c>
      <c r="C26" s="4" t="s">
        <v>12</v>
      </c>
      <c r="D26" s="4" t="s">
        <v>13</v>
      </c>
      <c r="E26" s="7">
        <v>10</v>
      </c>
    </row>
    <row r="27" spans="1:5" ht="12.75" customHeight="1" x14ac:dyDescent="0.2">
      <c r="A27" s="4" t="s">
        <v>66</v>
      </c>
      <c r="B27" s="4" t="s">
        <v>67</v>
      </c>
      <c r="C27" s="4" t="s">
        <v>59</v>
      </c>
      <c r="D27" s="4" t="s">
        <v>9</v>
      </c>
      <c r="E27" s="6">
        <v>18</v>
      </c>
    </row>
    <row r="28" spans="1:5" ht="12.75" customHeight="1" x14ac:dyDescent="0.2">
      <c r="A28" s="4" t="s">
        <v>68</v>
      </c>
      <c r="B28" s="4" t="s">
        <v>69</v>
      </c>
      <c r="C28" s="4" t="s">
        <v>70</v>
      </c>
      <c r="D28" s="4" t="s">
        <v>9</v>
      </c>
      <c r="E28" s="6">
        <v>45</v>
      </c>
    </row>
    <row r="29" spans="1:5" ht="12.75" customHeight="1" x14ac:dyDescent="0.2">
      <c r="A29" s="4" t="s">
        <v>71</v>
      </c>
      <c r="B29" s="4" t="s">
        <v>69</v>
      </c>
      <c r="C29" s="4" t="s">
        <v>61</v>
      </c>
      <c r="D29" s="4" t="s">
        <v>9</v>
      </c>
      <c r="E29" s="6">
        <v>20</v>
      </c>
    </row>
    <row r="30" spans="1:5" ht="12.75" customHeight="1" x14ac:dyDescent="0.2">
      <c r="A30" s="4" t="s">
        <v>72</v>
      </c>
      <c r="B30" s="4" t="s">
        <v>73</v>
      </c>
      <c r="C30" s="4" t="s">
        <v>49</v>
      </c>
      <c r="D30" s="4" t="s">
        <v>9</v>
      </c>
      <c r="E30" s="6">
        <v>28</v>
      </c>
    </row>
    <row r="31" spans="1:5" ht="12.75" customHeight="1" x14ac:dyDescent="0.2">
      <c r="A31" s="4" t="s">
        <v>74</v>
      </c>
      <c r="B31" s="4" t="s">
        <v>75</v>
      </c>
      <c r="C31" s="4" t="s">
        <v>49</v>
      </c>
      <c r="D31" s="4" t="s">
        <v>9</v>
      </c>
      <c r="E31" s="6">
        <v>28</v>
      </c>
    </row>
    <row r="32" spans="1:5" ht="12.75" customHeight="1" x14ac:dyDescent="0.2">
      <c r="A32" s="4" t="s">
        <v>76</v>
      </c>
      <c r="B32" s="4" t="s">
        <v>77</v>
      </c>
      <c r="C32" s="4" t="s">
        <v>61</v>
      </c>
      <c r="D32" s="4" t="s">
        <v>9</v>
      </c>
      <c r="E32" s="6">
        <v>20</v>
      </c>
    </row>
    <row r="33" spans="1:5" ht="12.75" customHeight="1" x14ac:dyDescent="0.2">
      <c r="A33" s="4" t="s">
        <v>78</v>
      </c>
      <c r="B33" s="4" t="s">
        <v>79</v>
      </c>
      <c r="C33" s="4" t="s">
        <v>59</v>
      </c>
      <c r="D33" s="4" t="s">
        <v>9</v>
      </c>
      <c r="E33" s="6">
        <v>18</v>
      </c>
    </row>
    <row r="34" spans="1:5" ht="12.75" customHeight="1" x14ac:dyDescent="0.2">
      <c r="A34" s="4" t="s">
        <v>80</v>
      </c>
      <c r="B34" s="4" t="s">
        <v>81</v>
      </c>
      <c r="C34" s="4" t="s">
        <v>59</v>
      </c>
      <c r="D34" s="4" t="s">
        <v>9</v>
      </c>
      <c r="E34" s="6">
        <v>18</v>
      </c>
    </row>
    <row r="35" spans="1:5" ht="12.75" customHeight="1" x14ac:dyDescent="0.2">
      <c r="A35" s="4" t="s">
        <v>82</v>
      </c>
      <c r="B35" s="4" t="s">
        <v>81</v>
      </c>
      <c r="C35" s="4" t="s">
        <v>83</v>
      </c>
      <c r="D35" s="4" t="s">
        <v>9</v>
      </c>
      <c r="E35" s="6">
        <v>18</v>
      </c>
    </row>
    <row r="36" spans="1:5" ht="12.75" customHeight="1" x14ac:dyDescent="0.2">
      <c r="A36" s="4" t="s">
        <v>84</v>
      </c>
      <c r="B36" s="4" t="s">
        <v>85</v>
      </c>
      <c r="C36" s="4" t="s">
        <v>59</v>
      </c>
      <c r="D36" s="4" t="s">
        <v>9</v>
      </c>
      <c r="E36" s="6">
        <v>18</v>
      </c>
    </row>
    <row r="37" spans="1:5" ht="12.75" customHeight="1" x14ac:dyDescent="0.2">
      <c r="A37" s="4" t="s">
        <v>86</v>
      </c>
      <c r="B37" s="4" t="s">
        <v>87</v>
      </c>
      <c r="C37" s="4" t="s">
        <v>88</v>
      </c>
      <c r="D37" s="4" t="s">
        <v>9</v>
      </c>
      <c r="E37" s="6">
        <v>20</v>
      </c>
    </row>
    <row r="38" spans="1:5" ht="12.75" customHeight="1" x14ac:dyDescent="0.2">
      <c r="A38" s="4" t="s">
        <v>89</v>
      </c>
      <c r="B38" s="4" t="s">
        <v>87</v>
      </c>
      <c r="C38" s="4" t="s">
        <v>90</v>
      </c>
      <c r="D38" s="4" t="s">
        <v>9</v>
      </c>
      <c r="E38" s="6">
        <v>40</v>
      </c>
    </row>
    <row r="39" spans="1:5" ht="12.75" customHeight="1" x14ac:dyDescent="0.2">
      <c r="A39" s="4" t="s">
        <v>91</v>
      </c>
      <c r="B39" s="4" t="s">
        <v>92</v>
      </c>
      <c r="C39" s="4" t="s">
        <v>93</v>
      </c>
      <c r="D39" s="4" t="s">
        <v>9</v>
      </c>
      <c r="E39" s="6">
        <v>18</v>
      </c>
    </row>
    <row r="40" spans="1:5" ht="12.75" customHeight="1" x14ac:dyDescent="0.2">
      <c r="A40" s="4" t="s">
        <v>94</v>
      </c>
      <c r="B40" s="4" t="s">
        <v>92</v>
      </c>
      <c r="C40" s="4" t="s">
        <v>49</v>
      </c>
      <c r="D40" s="4" t="s">
        <v>9</v>
      </c>
      <c r="E40" s="6">
        <v>28</v>
      </c>
    </row>
    <row r="41" spans="1:5" ht="12.75" customHeight="1" x14ac:dyDescent="0.2">
      <c r="A41" s="4" t="s">
        <v>95</v>
      </c>
      <c r="B41" s="4" t="s">
        <v>92</v>
      </c>
      <c r="C41" s="4" t="s">
        <v>90</v>
      </c>
      <c r="D41" s="4" t="s">
        <v>9</v>
      </c>
      <c r="E41" s="6">
        <v>40</v>
      </c>
    </row>
    <row r="42" spans="1:5" ht="12.75" customHeight="1" x14ac:dyDescent="0.2">
      <c r="A42" s="4" t="s">
        <v>96</v>
      </c>
      <c r="B42" s="4" t="s">
        <v>97</v>
      </c>
      <c r="C42" s="4" t="s">
        <v>90</v>
      </c>
      <c r="D42" s="4" t="s">
        <v>9</v>
      </c>
      <c r="E42" s="6">
        <v>40</v>
      </c>
    </row>
    <row r="43" spans="1:5" ht="12.75" customHeight="1" x14ac:dyDescent="0.2">
      <c r="A43" s="4" t="s">
        <v>98</v>
      </c>
      <c r="B43" s="4" t="s">
        <v>99</v>
      </c>
      <c r="C43" s="4" t="s">
        <v>90</v>
      </c>
      <c r="D43" s="4" t="s">
        <v>9</v>
      </c>
      <c r="E43" s="6">
        <v>40</v>
      </c>
    </row>
    <row r="44" spans="1:5" ht="12.75" customHeight="1" x14ac:dyDescent="0.2">
      <c r="A44" s="4" t="s">
        <v>100</v>
      </c>
      <c r="B44" s="4" t="s">
        <v>101</v>
      </c>
      <c r="C44" s="4" t="s">
        <v>102</v>
      </c>
      <c r="D44" s="4" t="s">
        <v>9</v>
      </c>
      <c r="E44" s="6">
        <v>40</v>
      </c>
    </row>
    <row r="45" spans="1:5" ht="12.75" customHeight="1" x14ac:dyDescent="0.2">
      <c r="A45" s="4" t="s">
        <v>103</v>
      </c>
      <c r="B45" s="4" t="s">
        <v>104</v>
      </c>
      <c r="C45" s="4" t="s">
        <v>105</v>
      </c>
      <c r="D45" s="4" t="s">
        <v>9</v>
      </c>
      <c r="E45" s="6">
        <v>18</v>
      </c>
    </row>
    <row r="46" spans="1:5" ht="12.75" customHeight="1" x14ac:dyDescent="0.2">
      <c r="A46" s="4" t="s">
        <v>106</v>
      </c>
      <c r="B46" s="4" t="s">
        <v>104</v>
      </c>
      <c r="C46" s="4" t="s">
        <v>107</v>
      </c>
      <c r="D46" s="4" t="s">
        <v>9</v>
      </c>
      <c r="E46" s="6">
        <v>28</v>
      </c>
    </row>
    <row r="47" spans="1:5" ht="12.75" customHeight="1" x14ac:dyDescent="0.2">
      <c r="A47" s="4" t="s">
        <v>108</v>
      </c>
      <c r="B47" s="4" t="s">
        <v>109</v>
      </c>
      <c r="C47" s="4" t="s">
        <v>102</v>
      </c>
      <c r="D47" s="4" t="s">
        <v>9</v>
      </c>
      <c r="E47" s="6">
        <v>40</v>
      </c>
    </row>
    <row r="48" spans="1:5" ht="12.75" customHeight="1" x14ac:dyDescent="0.2">
      <c r="A48" s="4" t="s">
        <v>110</v>
      </c>
      <c r="B48" s="4" t="s">
        <v>111</v>
      </c>
      <c r="C48" s="4" t="s">
        <v>112</v>
      </c>
      <c r="D48" s="4" t="s">
        <v>9</v>
      </c>
      <c r="E48" s="6">
        <v>75</v>
      </c>
    </row>
    <row r="49" spans="1:5" ht="12.75" customHeight="1" x14ac:dyDescent="0.2">
      <c r="A49" s="4" t="s">
        <v>113</v>
      </c>
      <c r="B49" s="4" t="s">
        <v>114</v>
      </c>
      <c r="C49" s="4" t="s">
        <v>112</v>
      </c>
      <c r="D49" s="4" t="s">
        <v>9</v>
      </c>
      <c r="E49" s="6">
        <v>75</v>
      </c>
    </row>
    <row r="50" spans="1:5" ht="12.75" customHeight="1" x14ac:dyDescent="0.2">
      <c r="A50" s="4" t="s">
        <v>115</v>
      </c>
      <c r="B50" s="4" t="s">
        <v>116</v>
      </c>
      <c r="C50" s="4" t="s">
        <v>117</v>
      </c>
      <c r="D50" s="4" t="s">
        <v>9</v>
      </c>
      <c r="E50" s="6">
        <v>18</v>
      </c>
    </row>
    <row r="51" spans="1:5" ht="12.75" customHeight="1" x14ac:dyDescent="0.2">
      <c r="A51" s="4" t="s">
        <v>118</v>
      </c>
      <c r="B51" s="4" t="s">
        <v>119</v>
      </c>
      <c r="C51" s="4" t="s">
        <v>105</v>
      </c>
      <c r="D51" s="4" t="s">
        <v>9</v>
      </c>
      <c r="E51" s="6">
        <v>18</v>
      </c>
    </row>
    <row r="52" spans="1:5" ht="12.75" hidden="1" customHeight="1" x14ac:dyDescent="0.2">
      <c r="A52" s="4" t="s">
        <v>120</v>
      </c>
      <c r="B52" s="4" t="s">
        <v>121</v>
      </c>
      <c r="C52" s="4" t="s">
        <v>122</v>
      </c>
      <c r="D52" s="4" t="s">
        <v>123</v>
      </c>
    </row>
    <row r="53" spans="1:5" ht="12.75" hidden="1" customHeight="1" x14ac:dyDescent="0.2">
      <c r="A53" s="4" t="s">
        <v>124</v>
      </c>
      <c r="B53" s="4" t="s">
        <v>124</v>
      </c>
      <c r="C53" s="4" t="s">
        <v>125</v>
      </c>
      <c r="D53" s="4" t="s">
        <v>123</v>
      </c>
    </row>
    <row r="54" spans="1:5" ht="12.75" hidden="1" customHeight="1" x14ac:dyDescent="0.2">
      <c r="A54" s="4" t="s">
        <v>126</v>
      </c>
      <c r="B54" s="4" t="s">
        <v>127</v>
      </c>
      <c r="C54" s="4" t="s">
        <v>52</v>
      </c>
      <c r="D54" s="4" t="s">
        <v>13</v>
      </c>
      <c r="E54" s="7">
        <v>20</v>
      </c>
    </row>
    <row r="55" spans="1:5" ht="12.75" hidden="1" customHeight="1" x14ac:dyDescent="0.2">
      <c r="A55" s="4" t="s">
        <v>128</v>
      </c>
      <c r="B55" s="4" t="s">
        <v>128</v>
      </c>
      <c r="C55" s="4" t="s">
        <v>129</v>
      </c>
      <c r="D55" s="4" t="s">
        <v>123</v>
      </c>
    </row>
    <row r="56" spans="1:5" ht="12.75" hidden="1" customHeight="1" x14ac:dyDescent="0.2">
      <c r="A56" s="4" t="s">
        <v>130</v>
      </c>
      <c r="B56" s="4" t="s">
        <v>130</v>
      </c>
      <c r="C56" s="4" t="s">
        <v>131</v>
      </c>
      <c r="D56" s="4" t="s">
        <v>123</v>
      </c>
    </row>
    <row r="57" spans="1:5" ht="12.75" hidden="1" customHeight="1" x14ac:dyDescent="0.2">
      <c r="A57" s="4" t="s">
        <v>132</v>
      </c>
      <c r="B57" s="4" t="s">
        <v>132</v>
      </c>
      <c r="C57" s="4" t="s">
        <v>133</v>
      </c>
      <c r="D57" s="4" t="s">
        <v>13</v>
      </c>
      <c r="E57" s="7">
        <v>30</v>
      </c>
    </row>
    <row r="58" spans="1:5" ht="12.75" hidden="1" customHeight="1" x14ac:dyDescent="0.2">
      <c r="A58" s="4" t="s">
        <v>134</v>
      </c>
      <c r="B58" s="4" t="s">
        <v>134</v>
      </c>
      <c r="C58" s="4" t="s">
        <v>135</v>
      </c>
      <c r="D58" s="4" t="s">
        <v>13</v>
      </c>
      <c r="E58" s="7">
        <v>25</v>
      </c>
    </row>
    <row r="59" spans="1:5" ht="12.75" hidden="1" customHeight="1" x14ac:dyDescent="0.2">
      <c r="A59" s="4" t="s">
        <v>136</v>
      </c>
      <c r="B59" s="4" t="s">
        <v>137</v>
      </c>
      <c r="C59" s="4" t="s">
        <v>12</v>
      </c>
      <c r="D59" s="4" t="s">
        <v>13</v>
      </c>
      <c r="E59" s="7">
        <v>10</v>
      </c>
    </row>
    <row r="60" spans="1:5" ht="12.75" hidden="1" customHeight="1" x14ac:dyDescent="0.2">
      <c r="A60" s="4" t="s">
        <v>138</v>
      </c>
      <c r="B60" s="4" t="s">
        <v>139</v>
      </c>
      <c r="C60" s="4" t="s">
        <v>140</v>
      </c>
      <c r="D60" s="4" t="s">
        <v>123</v>
      </c>
    </row>
    <row r="61" spans="1:5" ht="12.75" hidden="1" customHeight="1" x14ac:dyDescent="0.2">
      <c r="A61" s="4" t="s">
        <v>141</v>
      </c>
      <c r="B61" s="4" t="s">
        <v>141</v>
      </c>
      <c r="C61" s="4" t="s">
        <v>142</v>
      </c>
      <c r="D61" s="4" t="s">
        <v>123</v>
      </c>
    </row>
    <row r="62" spans="1:5" ht="12.75" hidden="1" customHeight="1" x14ac:dyDescent="0.2">
      <c r="A62" s="4" t="s">
        <v>143</v>
      </c>
      <c r="B62" s="4" t="s">
        <v>144</v>
      </c>
      <c r="C62" s="4" t="s">
        <v>145</v>
      </c>
      <c r="D62" s="4" t="s">
        <v>123</v>
      </c>
    </row>
    <row r="63" spans="1:5" ht="12.75" hidden="1" customHeight="1" x14ac:dyDescent="0.2">
      <c r="A63" s="4" t="s">
        <v>146</v>
      </c>
      <c r="B63" s="4" t="s">
        <v>146</v>
      </c>
      <c r="C63" s="4" t="s">
        <v>147</v>
      </c>
      <c r="D63" s="4" t="s">
        <v>123</v>
      </c>
    </row>
    <row r="64" spans="1:5" ht="12.75" hidden="1" customHeight="1" x14ac:dyDescent="0.2">
      <c r="A64" s="4" t="s">
        <v>148</v>
      </c>
      <c r="B64" s="4" t="s">
        <v>148</v>
      </c>
      <c r="C64" s="4" t="s">
        <v>149</v>
      </c>
      <c r="D64" s="4" t="s">
        <v>123</v>
      </c>
    </row>
    <row r="65" spans="1:5" ht="12.75" hidden="1" customHeight="1" x14ac:dyDescent="0.2">
      <c r="A65" s="4" t="s">
        <v>150</v>
      </c>
      <c r="B65" s="4" t="s">
        <v>151</v>
      </c>
      <c r="C65" s="4" t="s">
        <v>152</v>
      </c>
      <c r="D65" s="4" t="s">
        <v>123</v>
      </c>
    </row>
    <row r="66" spans="1:5" ht="12.75" hidden="1" customHeight="1" x14ac:dyDescent="0.2">
      <c r="A66" s="4" t="s">
        <v>153</v>
      </c>
      <c r="B66" s="4" t="s">
        <v>153</v>
      </c>
      <c r="C66" s="4" t="s">
        <v>154</v>
      </c>
      <c r="D66" s="4" t="s">
        <v>123</v>
      </c>
    </row>
    <row r="67" spans="1:5" ht="12.75" hidden="1" customHeight="1" x14ac:dyDescent="0.2">
      <c r="A67" s="4" t="s">
        <v>155</v>
      </c>
      <c r="B67" s="4" t="s">
        <v>156</v>
      </c>
      <c r="C67" s="4" t="s">
        <v>157</v>
      </c>
      <c r="D67" s="4" t="s">
        <v>123</v>
      </c>
    </row>
    <row r="68" spans="1:5" ht="12.75" hidden="1" customHeight="1" x14ac:dyDescent="0.2">
      <c r="A68" s="4" t="s">
        <v>158</v>
      </c>
      <c r="B68" s="4" t="s">
        <v>159</v>
      </c>
      <c r="C68" s="4" t="s">
        <v>12</v>
      </c>
      <c r="D68" s="4" t="s">
        <v>13</v>
      </c>
    </row>
    <row r="69" spans="1:5" ht="12.75" hidden="1" customHeight="1" x14ac:dyDescent="0.2">
      <c r="A69" s="4" t="s">
        <v>160</v>
      </c>
      <c r="B69" s="4" t="s">
        <v>161</v>
      </c>
      <c r="C69" s="4" t="s">
        <v>12</v>
      </c>
      <c r="D69" s="4" t="s">
        <v>162</v>
      </c>
    </row>
    <row r="70" spans="1:5" ht="12.75" hidden="1" customHeight="1" x14ac:dyDescent="0.2">
      <c r="A70" s="4" t="s">
        <v>163</v>
      </c>
      <c r="B70" s="4" t="s">
        <v>163</v>
      </c>
      <c r="C70" s="4" t="s">
        <v>164</v>
      </c>
      <c r="D70" s="4" t="s">
        <v>123</v>
      </c>
    </row>
    <row r="71" spans="1:5" ht="12.75" hidden="1" customHeight="1" x14ac:dyDescent="0.2">
      <c r="A71" s="4" t="s">
        <v>165</v>
      </c>
      <c r="B71" s="4" t="s">
        <v>166</v>
      </c>
      <c r="C71" s="4" t="s">
        <v>167</v>
      </c>
      <c r="D71" s="4" t="s">
        <v>13</v>
      </c>
    </row>
    <row r="72" spans="1:5" ht="12.75" hidden="1" customHeight="1" x14ac:dyDescent="0.2">
      <c r="A72" s="4" t="s">
        <v>168</v>
      </c>
      <c r="B72" s="4" t="s">
        <v>169</v>
      </c>
      <c r="C72" s="4" t="s">
        <v>170</v>
      </c>
      <c r="D72" s="4" t="s">
        <v>13</v>
      </c>
      <c r="E72" s="7">
        <v>15</v>
      </c>
    </row>
    <row r="73" spans="1:5" ht="12.75" customHeight="1" x14ac:dyDescent="0.25">
      <c r="A73" s="4" t="s">
        <v>171</v>
      </c>
      <c r="B73" s="4" t="s">
        <v>171</v>
      </c>
      <c r="C73" s="4" t="s">
        <v>105</v>
      </c>
      <c r="D73" s="4" t="s">
        <v>9</v>
      </c>
      <c r="E73" s="8"/>
    </row>
    <row r="74" spans="1:5" ht="12.75" hidden="1" customHeight="1" x14ac:dyDescent="0.2">
      <c r="A74" s="4" t="s">
        <v>172</v>
      </c>
      <c r="B74" s="4" t="s">
        <v>173</v>
      </c>
      <c r="C74" s="4" t="s">
        <v>174</v>
      </c>
      <c r="D74" s="4" t="s">
        <v>123</v>
      </c>
    </row>
    <row r="75" spans="1:5" ht="12.75" hidden="1" customHeight="1" x14ac:dyDescent="0.2">
      <c r="A75" s="4" t="s">
        <v>175</v>
      </c>
      <c r="B75" s="4" t="s">
        <v>175</v>
      </c>
      <c r="C75" s="4" t="s">
        <v>176</v>
      </c>
      <c r="D75" s="4" t="s">
        <v>123</v>
      </c>
    </row>
    <row r="76" spans="1:5" ht="12.75" hidden="1" customHeight="1" x14ac:dyDescent="0.2">
      <c r="A76" s="4" t="s">
        <v>177</v>
      </c>
      <c r="B76" s="4" t="s">
        <v>177</v>
      </c>
      <c r="C76" s="4" t="s">
        <v>178</v>
      </c>
      <c r="D76" s="4" t="s">
        <v>123</v>
      </c>
    </row>
    <row r="77" spans="1:5" ht="12.75" hidden="1" customHeight="1" x14ac:dyDescent="0.2">
      <c r="A77" s="4" t="s">
        <v>179</v>
      </c>
      <c r="B77" s="4" t="s">
        <v>179</v>
      </c>
      <c r="C77" s="4" t="s">
        <v>180</v>
      </c>
      <c r="D77" s="4" t="s">
        <v>123</v>
      </c>
    </row>
    <row r="78" spans="1:5" ht="12.75" hidden="1" customHeight="1" x14ac:dyDescent="0.2">
      <c r="A78" s="4" t="s">
        <v>181</v>
      </c>
      <c r="B78" s="4" t="s">
        <v>182</v>
      </c>
      <c r="C78" s="4" t="s">
        <v>183</v>
      </c>
      <c r="D78" s="4" t="s">
        <v>123</v>
      </c>
    </row>
    <row r="79" spans="1:5" ht="12.75" hidden="1" customHeight="1" x14ac:dyDescent="0.2">
      <c r="A79" s="4" t="s">
        <v>184</v>
      </c>
      <c r="B79" s="4" t="s">
        <v>185</v>
      </c>
      <c r="C79" s="4" t="s">
        <v>12</v>
      </c>
      <c r="D79" s="4" t="s">
        <v>13</v>
      </c>
      <c r="E79" s="7">
        <v>10</v>
      </c>
    </row>
    <row r="80" spans="1:5" ht="12.75" hidden="1" customHeight="1" x14ac:dyDescent="0.2">
      <c r="A80" s="4" t="s">
        <v>186</v>
      </c>
      <c r="B80" s="4" t="s">
        <v>187</v>
      </c>
      <c r="C80" s="4" t="s">
        <v>188</v>
      </c>
      <c r="D80" s="4" t="s">
        <v>123</v>
      </c>
    </row>
    <row r="81" spans="1:5" ht="12.75" hidden="1" customHeight="1" x14ac:dyDescent="0.2">
      <c r="A81" s="4" t="s">
        <v>189</v>
      </c>
      <c r="B81" s="4" t="s">
        <v>189</v>
      </c>
      <c r="C81" s="4" t="s">
        <v>12</v>
      </c>
      <c r="D81" s="4" t="s">
        <v>13</v>
      </c>
      <c r="E81" s="7">
        <v>10</v>
      </c>
    </row>
    <row r="82" spans="1:5" ht="12.75" hidden="1" customHeight="1" x14ac:dyDescent="0.2">
      <c r="A82" s="4" t="s">
        <v>190</v>
      </c>
      <c r="B82" s="4" t="s">
        <v>190</v>
      </c>
      <c r="C82" s="4" t="s">
        <v>191</v>
      </c>
      <c r="D82" s="4" t="s">
        <v>123</v>
      </c>
    </row>
    <row r="83" spans="1:5" ht="12.75" hidden="1" customHeight="1" x14ac:dyDescent="0.2">
      <c r="A83" s="4" t="s">
        <v>192</v>
      </c>
      <c r="B83" s="4" t="s">
        <v>193</v>
      </c>
      <c r="C83" s="4" t="s">
        <v>193</v>
      </c>
      <c r="D83" s="4" t="s">
        <v>194</v>
      </c>
    </row>
    <row r="84" spans="1:5" ht="12.75" hidden="1" customHeight="1" x14ac:dyDescent="0.2">
      <c r="A84" s="4" t="s">
        <v>195</v>
      </c>
      <c r="B84" s="4" t="s">
        <v>195</v>
      </c>
      <c r="C84" s="4" t="s">
        <v>196</v>
      </c>
      <c r="D84" s="4" t="s">
        <v>123</v>
      </c>
    </row>
    <row r="85" spans="1:5" ht="12.75" hidden="1" customHeight="1" x14ac:dyDescent="0.2">
      <c r="A85" s="4" t="s">
        <v>197</v>
      </c>
      <c r="B85" s="4" t="s">
        <v>197</v>
      </c>
      <c r="C85" s="4" t="s">
        <v>198</v>
      </c>
      <c r="D85" s="4" t="s">
        <v>123</v>
      </c>
    </row>
    <row r="86" spans="1:5" ht="12.75" hidden="1" customHeight="1" x14ac:dyDescent="0.2">
      <c r="A86" s="4" t="s">
        <v>199</v>
      </c>
      <c r="B86" s="4" t="s">
        <v>199</v>
      </c>
      <c r="C86" s="4" t="s">
        <v>200</v>
      </c>
      <c r="D86" s="4" t="s">
        <v>123</v>
      </c>
    </row>
    <row r="87" spans="1:5" ht="12.75" hidden="1" customHeight="1" x14ac:dyDescent="0.2">
      <c r="A87" s="4" t="s">
        <v>201</v>
      </c>
      <c r="B87" s="4" t="s">
        <v>185</v>
      </c>
      <c r="C87" s="4" t="s">
        <v>12</v>
      </c>
      <c r="D87" s="4" t="s">
        <v>13</v>
      </c>
      <c r="E87" s="7">
        <v>10</v>
      </c>
    </row>
    <row r="88" spans="1:5" ht="12.75" hidden="1" customHeight="1" x14ac:dyDescent="0.2">
      <c r="A88" s="4" t="s">
        <v>202</v>
      </c>
      <c r="B88" s="4" t="s">
        <v>202</v>
      </c>
      <c r="C88" s="4" t="s">
        <v>12</v>
      </c>
      <c r="D88" s="4" t="s">
        <v>13</v>
      </c>
    </row>
    <row r="89" spans="1:5" ht="12.75" customHeight="1" x14ac:dyDescent="0.2">
      <c r="A89" s="4" t="s">
        <v>203</v>
      </c>
      <c r="B89" s="4" t="s">
        <v>204</v>
      </c>
      <c r="C89" s="4" t="s">
        <v>90</v>
      </c>
      <c r="D89" s="4" t="s">
        <v>9</v>
      </c>
      <c r="E89" s="6">
        <v>40</v>
      </c>
    </row>
    <row r="90" spans="1:5" ht="12.75" hidden="1" customHeight="1" x14ac:dyDescent="0.2">
      <c r="A90" s="4" t="s">
        <v>205</v>
      </c>
      <c r="B90" s="4" t="s">
        <v>206</v>
      </c>
      <c r="C90" s="4" t="s">
        <v>207</v>
      </c>
      <c r="D90" s="4" t="s">
        <v>123</v>
      </c>
    </row>
    <row r="91" spans="1:5" ht="12.75" hidden="1" customHeight="1" x14ac:dyDescent="0.2">
      <c r="A91" s="4" t="s">
        <v>208</v>
      </c>
      <c r="B91" s="4" t="s">
        <v>209</v>
      </c>
      <c r="C91" s="4" t="s">
        <v>210</v>
      </c>
      <c r="D91" s="4" t="s">
        <v>123</v>
      </c>
    </row>
    <row r="92" spans="1:5" ht="12.75" hidden="1" customHeight="1" x14ac:dyDescent="0.2">
      <c r="A92" s="4" t="s">
        <v>209</v>
      </c>
      <c r="B92" s="4" t="s">
        <v>209</v>
      </c>
      <c r="C92" s="4" t="s">
        <v>210</v>
      </c>
      <c r="D92" s="4" t="s">
        <v>123</v>
      </c>
    </row>
    <row r="93" spans="1:5" ht="12.75" hidden="1" customHeight="1" x14ac:dyDescent="0.2">
      <c r="A93" s="4" t="s">
        <v>211</v>
      </c>
      <c r="B93" s="4" t="s">
        <v>211</v>
      </c>
      <c r="C93" s="4" t="s">
        <v>212</v>
      </c>
      <c r="D93" s="4" t="s">
        <v>123</v>
      </c>
    </row>
    <row r="94" spans="1:5" ht="12.75" hidden="1" customHeight="1" x14ac:dyDescent="0.2">
      <c r="A94" s="4" t="s">
        <v>213</v>
      </c>
      <c r="B94" s="4" t="s">
        <v>185</v>
      </c>
      <c r="C94" s="4" t="s">
        <v>12</v>
      </c>
      <c r="D94" s="4" t="s">
        <v>13</v>
      </c>
      <c r="E94" s="7">
        <v>10</v>
      </c>
    </row>
    <row r="95" spans="1:5" ht="12.75" hidden="1" customHeight="1" x14ac:dyDescent="0.2">
      <c r="A95" s="4" t="s">
        <v>214</v>
      </c>
      <c r="B95" s="4" t="s">
        <v>123</v>
      </c>
      <c r="C95" s="4" t="s">
        <v>215</v>
      </c>
      <c r="D95" s="4" t="s">
        <v>123</v>
      </c>
    </row>
    <row r="96" spans="1:5" ht="12.75" hidden="1" customHeight="1" x14ac:dyDescent="0.2">
      <c r="A96" s="4" t="s">
        <v>216</v>
      </c>
      <c r="B96" s="4" t="s">
        <v>216</v>
      </c>
      <c r="C96" s="4" t="s">
        <v>216</v>
      </c>
      <c r="D96" s="4" t="s">
        <v>216</v>
      </c>
    </row>
    <row r="97" spans="1:5" ht="12.75" hidden="1" customHeight="1" x14ac:dyDescent="0.2">
      <c r="A97" s="4" t="s">
        <v>217</v>
      </c>
      <c r="B97" s="4" t="s">
        <v>151</v>
      </c>
      <c r="C97" s="4" t="s">
        <v>218</v>
      </c>
      <c r="D97" s="4" t="s">
        <v>123</v>
      </c>
    </row>
    <row r="98" spans="1:5" ht="12.75" hidden="1" customHeight="1" x14ac:dyDescent="0.2">
      <c r="A98" s="4" t="s">
        <v>219</v>
      </c>
      <c r="B98" s="4" t="s">
        <v>219</v>
      </c>
      <c r="C98" s="4" t="s">
        <v>220</v>
      </c>
      <c r="D98" s="4" t="s">
        <v>123</v>
      </c>
    </row>
    <row r="99" spans="1:5" ht="12.75" hidden="1" customHeight="1" x14ac:dyDescent="0.2">
      <c r="A99" s="4" t="s">
        <v>221</v>
      </c>
      <c r="B99" s="4" t="s">
        <v>221</v>
      </c>
      <c r="C99" s="4" t="s">
        <v>222</v>
      </c>
      <c r="D99" s="4" t="s">
        <v>123</v>
      </c>
    </row>
    <row r="100" spans="1:5" ht="12.75" hidden="1" customHeight="1" x14ac:dyDescent="0.2">
      <c r="A100" s="4" t="s">
        <v>223</v>
      </c>
      <c r="B100" s="4" t="s">
        <v>224</v>
      </c>
      <c r="C100" s="4" t="s">
        <v>225</v>
      </c>
      <c r="D100" s="4" t="s">
        <v>123</v>
      </c>
    </row>
    <row r="101" spans="1:5" ht="12.75" hidden="1" customHeight="1" x14ac:dyDescent="0.2">
      <c r="A101" s="4" t="s">
        <v>226</v>
      </c>
      <c r="B101" s="4" t="s">
        <v>227</v>
      </c>
      <c r="C101" s="4" t="s">
        <v>228</v>
      </c>
      <c r="D101" s="4" t="s">
        <v>123</v>
      </c>
    </row>
    <row r="102" spans="1:5" ht="12.75" hidden="1" customHeight="1" x14ac:dyDescent="0.2">
      <c r="A102" s="4" t="s">
        <v>229</v>
      </c>
      <c r="B102" s="4" t="s">
        <v>230</v>
      </c>
      <c r="C102" s="4" t="s">
        <v>52</v>
      </c>
      <c r="D102" s="4" t="s">
        <v>13</v>
      </c>
      <c r="E102" s="7">
        <v>20</v>
      </c>
    </row>
    <row r="103" spans="1:5" ht="12.75" hidden="1" customHeight="1" x14ac:dyDescent="0.2">
      <c r="A103" s="4" t="s">
        <v>167</v>
      </c>
      <c r="B103" s="4" t="s">
        <v>167</v>
      </c>
      <c r="C103" s="4" t="s">
        <v>167</v>
      </c>
      <c r="D103" s="4" t="s">
        <v>13</v>
      </c>
      <c r="E103" s="7">
        <v>0</v>
      </c>
    </row>
    <row r="104" spans="1:5" ht="12.75" hidden="1" customHeight="1" x14ac:dyDescent="0.2">
      <c r="A104" s="4" t="s">
        <v>231</v>
      </c>
      <c r="B104" s="4" t="s">
        <v>231</v>
      </c>
      <c r="C104" s="4" t="s">
        <v>232</v>
      </c>
      <c r="D104" s="4" t="s">
        <v>123</v>
      </c>
    </row>
    <row r="105" spans="1:5" ht="12.75" hidden="1" customHeight="1" x14ac:dyDescent="0.2">
      <c r="A105" s="4" t="s">
        <v>233</v>
      </c>
      <c r="B105" s="4" t="s">
        <v>233</v>
      </c>
      <c r="C105" s="4" t="s">
        <v>234</v>
      </c>
      <c r="D105" s="4" t="s">
        <v>123</v>
      </c>
    </row>
    <row r="106" spans="1:5" ht="12.75" hidden="1" customHeight="1" x14ac:dyDescent="0.2">
      <c r="A106" s="4" t="s">
        <v>235</v>
      </c>
      <c r="B106" s="4" t="s">
        <v>235</v>
      </c>
      <c r="C106" s="4" t="s">
        <v>234</v>
      </c>
      <c r="D106" s="4" t="s">
        <v>123</v>
      </c>
    </row>
    <row r="107" spans="1:5" ht="12.75" hidden="1" customHeight="1" x14ac:dyDescent="0.2">
      <c r="A107" s="4" t="s">
        <v>236</v>
      </c>
      <c r="B107" s="4" t="s">
        <v>236</v>
      </c>
      <c r="C107" s="4" t="s">
        <v>237</v>
      </c>
      <c r="D107" s="4" t="s">
        <v>123</v>
      </c>
    </row>
    <row r="108" spans="1:5" ht="12.75" hidden="1" customHeight="1" x14ac:dyDescent="0.2">
      <c r="A108" s="4" t="s">
        <v>238</v>
      </c>
      <c r="B108" s="4" t="s">
        <v>239</v>
      </c>
      <c r="C108" s="4" t="s">
        <v>240</v>
      </c>
      <c r="D108" s="4" t="s">
        <v>123</v>
      </c>
    </row>
    <row r="109" spans="1:5" ht="12.75" hidden="1" customHeight="1" x14ac:dyDescent="0.2">
      <c r="A109" s="4" t="s">
        <v>241</v>
      </c>
    </row>
  </sheetData>
  <autoFilter ref="A1:E109" xr:uid="{00000000-0001-0000-0000-000000000000}">
    <filterColumn colId="3">
      <filters>
        <filter val="INJECTION"/>
      </filters>
    </filterColumn>
  </autoFilter>
  <pageMargins left="0" right="0" top="0" bottom="0" header="0" footer="0"/>
  <pageSetup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Quote Worksheet</vt:lpstr>
      <vt:lpstr>Formula Sheet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Adams</dc:creator>
  <cp:lastModifiedBy>Christina Stenske</cp:lastModifiedBy>
  <cp:lastPrinted>2017-08-25T18:36:55Z</cp:lastPrinted>
  <dcterms:created xsi:type="dcterms:W3CDTF">2016-10-04T12:02:57Z</dcterms:created>
  <dcterms:modified xsi:type="dcterms:W3CDTF">2023-07-20T12:36:22Z</dcterms:modified>
</cp:coreProperties>
</file>